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nilever-my.sharepoint.com/personal/catalina_ardila_unilever_com/Documents/Food Solutions/2021/CICLO1/CONTENIDO CES/MATERIALES DEFINITIVOS/"/>
    </mc:Choice>
  </mc:AlternateContent>
  <xr:revisionPtr revIDLastSave="0" documentId="8_{C278D0DB-DD74-4AD0-AFEB-58521B9161F3}" xr6:coauthVersionLast="45" xr6:coauthVersionMax="45" xr10:uidLastSave="{00000000-0000-0000-0000-000000000000}"/>
  <bookViews>
    <workbookView xWindow="-120" yWindow="-120" windowWidth="20730" windowHeight="11160" xr2:uid="{00000000-000D-0000-FFFF-FFFF00000000}"/>
  </bookViews>
  <sheets>
    <sheet name="COSTEO" sheetId="1" r:id="rId1"/>
    <sheet name="INSTRUCCIONES DE US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K34" i="1" l="1"/>
  <c r="J34" i="1"/>
  <c r="J33" i="1"/>
  <c r="K33" i="1" s="1"/>
  <c r="K32" i="1"/>
  <c r="K35" i="1" s="1"/>
  <c r="K36" i="1" s="1"/>
  <c r="E39" i="1" s="1"/>
  <c r="K27" i="1"/>
  <c r="J27" i="1"/>
  <c r="J26" i="1"/>
  <c r="K26" i="1" s="1"/>
  <c r="J25" i="1"/>
  <c r="K25" i="1" s="1"/>
  <c r="J24" i="1"/>
  <c r="K24" i="1" s="1"/>
  <c r="K23" i="1"/>
  <c r="J23" i="1"/>
  <c r="J22" i="1"/>
  <c r="K22" i="1" s="1"/>
  <c r="J21" i="1"/>
  <c r="K21" i="1" s="1"/>
  <c r="J20" i="1"/>
  <c r="K20" i="1" s="1"/>
  <c r="K19" i="1"/>
  <c r="J19" i="1"/>
  <c r="J18" i="1"/>
  <c r="K18" i="1" s="1"/>
  <c r="J17" i="1"/>
  <c r="K17" i="1" s="1"/>
  <c r="J16" i="1"/>
  <c r="K16" i="1" s="1"/>
  <c r="K15" i="1"/>
  <c r="J15" i="1"/>
  <c r="J14" i="1"/>
  <c r="K14" i="1" s="1"/>
  <c r="J13" i="1"/>
  <c r="K13" i="1" s="1"/>
  <c r="J12" i="1"/>
  <c r="K12" i="1" s="1"/>
  <c r="K11" i="1"/>
  <c r="J11" i="1"/>
  <c r="J10" i="1"/>
  <c r="K10" i="1" s="1"/>
  <c r="J9" i="1"/>
  <c r="K9" i="1" s="1"/>
  <c r="J8" i="1"/>
  <c r="K8" i="1" s="1"/>
  <c r="K28" i="1" l="1"/>
  <c r="L24" i="1"/>
  <c r="E38" i="1" l="1"/>
  <c r="E40" i="1" s="1"/>
  <c r="E43" i="1" s="1"/>
  <c r="E44" i="1" s="1"/>
  <c r="K29" i="1"/>
  <c r="L17" i="1"/>
  <c r="L16" i="1"/>
  <c r="L22" i="1"/>
  <c r="L21" i="1"/>
  <c r="L8" i="1"/>
  <c r="L14" i="1"/>
  <c r="L13" i="1"/>
  <c r="L15" i="1"/>
  <c r="L18" i="1"/>
  <c r="L23" i="1"/>
  <c r="L26" i="1"/>
  <c r="L10" i="1"/>
  <c r="L12" i="1"/>
  <c r="L27" i="1"/>
  <c r="L11" i="1"/>
  <c r="L20" i="1"/>
  <c r="L19" i="1"/>
  <c r="L25" i="1"/>
  <c r="L9" i="1"/>
  <c r="E46" i="1" l="1"/>
  <c r="E48" i="1" s="1"/>
  <c r="E45" i="1"/>
  <c r="E47" i="1" s="1"/>
</calcChain>
</file>

<file path=xl/sharedStrings.xml><?xml version="1.0" encoding="utf-8"?>
<sst xmlns="http://schemas.openxmlformats.org/spreadsheetml/2006/main" count="95" uniqueCount="68">
  <si>
    <t>COSTEO DE RECETA ESTÁNDAR</t>
  </si>
  <si>
    <t>NOMBRE RECETA</t>
  </si>
  <si>
    <t>CANTIDAD:</t>
  </si>
  <si>
    <t>PAX:</t>
  </si>
  <si>
    <t>FECHA:</t>
  </si>
  <si>
    <t>PRECIO DE COMPRA</t>
  </si>
  <si>
    <t>INSUMOS</t>
  </si>
  <si>
    <t>CANT.</t>
  </si>
  <si>
    <t>UNID.</t>
  </si>
  <si>
    <t>% DE MERMA</t>
  </si>
  <si>
    <t>COSTO X GR $</t>
  </si>
  <si>
    <t>COSTE MAT. PRIMA</t>
  </si>
  <si>
    <t>% PARTICIPACIÓN X MAT. PRIMA</t>
  </si>
  <si>
    <t>SPAGUETTI</t>
  </si>
  <si>
    <t>gr</t>
  </si>
  <si>
    <t>BASE DE TOMATE</t>
  </si>
  <si>
    <t>AJO</t>
  </si>
  <si>
    <t>TOMATE</t>
  </si>
  <si>
    <t>CEBOLLA</t>
  </si>
  <si>
    <t>QUESO PARMESANO</t>
  </si>
  <si>
    <t>MINI BAGUETTE</t>
  </si>
  <si>
    <t>uni</t>
  </si>
  <si>
    <t>AGUA</t>
  </si>
  <si>
    <t>ml</t>
  </si>
  <si>
    <t>TOTAL MATERIA PRIMA</t>
  </si>
  <si>
    <t>TOTAL PORCIÓN</t>
  </si>
  <si>
    <t>OTROS</t>
  </si>
  <si>
    <t>COSTO $</t>
  </si>
  <si>
    <t>TOTAL OTROS</t>
  </si>
  <si>
    <t>EMPAQUES DOMICILIOS</t>
  </si>
  <si>
    <t>COSTE MAT. PRIMA X PORCIÓN</t>
  </si>
  <si>
    <t>COSTE OTROS</t>
  </si>
  <si>
    <t>TOTAL</t>
  </si>
  <si>
    <t>COSTO MATERIA PRIMA</t>
  </si>
  <si>
    <t>TOTAL COSTO MATERIA PRIMA</t>
  </si>
  <si>
    <t>COSTOS / GASTOS</t>
  </si>
  <si>
    <t>VARIABLE (2% - 5%)</t>
  </si>
  <si>
    <t>MARGEN (SUGERIDO 30%-35%)</t>
  </si>
  <si>
    <t>* Corresponde a todos los % de materia prima que no pueden ser tenido en cuenta.</t>
  </si>
  <si>
    <t>MARGEN</t>
  </si>
  <si>
    <t>PRECIO VENTA SUGERIDO (8% IPOC)</t>
  </si>
  <si>
    <t>ALBAHACA</t>
  </si>
  <si>
    <r>
      <t>Manual de uso formato: Costeo receta estándar.</t>
    </r>
    <r>
      <rPr>
        <sz val="11"/>
        <rFont val="Calibri"/>
        <family val="2"/>
      </rPr>
      <t> </t>
    </r>
  </si>
  <si>
    <t>Este formato nos permitirá realizar el costeo incluyendo costos ocultos como la mano de obra y otros asociados como el empaque, esto con el fin de poder determinar el precio de venta que permita realmente   </t>
  </si>
  <si>
    <t>Resumen de la receta </t>
  </si>
  <si>
    <t>Listado de ingredientes  </t>
  </si>
  <si>
    <t>Costeo de “otros” </t>
  </si>
  <si>
    <t>Costeo por porción </t>
  </si>
  <si>
    <t>Calculo de precio de venta </t>
  </si>
  <si>
    <t>El formato cuenta con 5 partes:  </t>
  </si>
  <si>
    <t>1.</t>
  </si>
  <si>
    <t>2.</t>
  </si>
  <si>
    <t>3.</t>
  </si>
  <si>
    <t>4.</t>
  </si>
  <si>
    <t>5.</t>
  </si>
  <si>
    <r>
      <t>Resumen de la receta.</t>
    </r>
    <r>
      <rPr>
        <sz val="11"/>
        <color rgb="FF000000"/>
        <rFont val="Calibri"/>
        <family val="2"/>
      </rPr>
      <t> </t>
    </r>
  </si>
  <si>
    <t xml:space="preserve">En esta parte se llena el nombre de la receta la cantidad de porciones y el numero de pax que se pueden servir con esta receta y la fecha de elaboración para poder tener trazabilidad. </t>
  </si>
  <si>
    <r>
      <t>Listado de ingredientes</t>
    </r>
    <r>
      <rPr>
        <sz val="11"/>
        <color rgb="FF000000"/>
        <rFont val="Calibri"/>
        <family val="2"/>
      </rPr>
      <t> </t>
    </r>
  </si>
  <si>
    <t xml:space="preserve">Al igual que en el formato “Receta Estándar” en este debemos llenar todos y cada uno de los ingredientes a utilizar en la receta con el fin de obtener el costo por porción. 
Insumos: Es la liste de ingredientes, esta se incluye todo lo que haga parte de la receta, no se tienen en cuenta materiales de empaque u otros elementos. 
CANT: Es la cantidad de insumo a utilizar 
% de merma: Es el porcentaje del ingrediente que no es aprovechable, cuando el total del alimento se aprovecha tendrá una merma de 0%, es lo contrario al rendimiento. </t>
  </si>
  <si>
    <t xml:space="preserve">Dentro del precio de compra existen 3 valores: </t>
  </si>
  <si>
    <t xml:space="preserve">CANT: es la unidad que el proveedor vende expresada en gr, ml, o unidades. 
Precio de compra: es el precio al que el proveedor vende la cantidad anterior. 
Costo x gr: esta es una celda auto calculada y no se debe llenar, es el resultado de dividir el precio de compra entre la CANT de compra. 
Coste de materia prima: esta es una celda auto calculada y no se debe llenar, es el resultado de multiplicar el costo por gramo por la cantidad de producto a utilizar. 
% participación: esta es una celda auto calculada y no se debe llenar, es el resultado de dividir el costo del ingrediente entre el total del costo de la receta, esto nos permite entender cuáles son los ingredientes más importantes y en los que más se debe cuidar el costo. </t>
  </si>
  <si>
    <r>
      <t>Costeo de “otros”</t>
    </r>
    <r>
      <rPr>
        <sz val="11"/>
        <color rgb="FF000000"/>
        <rFont val="Calibri"/>
        <family val="2"/>
      </rPr>
      <t> </t>
    </r>
  </si>
  <si>
    <t xml:space="preserve">Este espacio nos permite adicionar el costo de otro tipo de materiales que no son materias primas, podría ser el costo de los empaques de domicilio e incluso el costo de un domiciliario si fuera propio o la comisión de la plataforma. 
Otros: nombre del ítem a incluir. 
UNID: unidad de medida puede ser en horas, minutos, unidades. 
% de merma: si mi ítem tiene algún % de merma o perdida es acá donde se incluye 
CANT: es la cantidad de unidades que vende el proveedor 
Unid: es el costo al que el proveedor me vende las unidades de la columna anterior. 
Costo $: esta es una celda auto calculada y no se debe llenar, es el resultado de dividir el costo de las unidades entre la cantidad de unidades. 
Total otros: esta es una celda auto calculada y no se debe llenar, es el resultado de multiplicar la CANT1. Por el costo $. </t>
  </si>
  <si>
    <r>
      <t>Costeo por porción</t>
    </r>
    <r>
      <rPr>
        <sz val="11"/>
        <rFont val="Calibri"/>
        <family val="2"/>
      </rPr>
      <t> </t>
    </r>
  </si>
  <si>
    <t xml:space="preserve">Estas son celdas auto calculadas que no se deben llenar el TOTAL es la suma del coste de materia prima por porción mas el coste de otros por porción lo que en este ejemplo nos da un costo por porción de 3.482,65 COP. </t>
  </si>
  <si>
    <r>
      <t>Cálculo de precio de venta</t>
    </r>
    <r>
      <rPr>
        <sz val="11"/>
        <color rgb="FF000000"/>
        <rFont val="Calibri"/>
        <family val="2"/>
      </rPr>
      <t> </t>
    </r>
  </si>
  <si>
    <t>Este es el punto más importante del formato pues nos va a arrojar el precio al cual debe venderse el plato con el fin de que deje el margen suficiente. </t>
  </si>
  <si>
    <t xml:space="preserve">Costo materia prima: esta es una celda auto calculada y no debe ser llenada, es la suma del costo de ingredientes más el costo de “otros” por porción. 
Total costo materia prima: esta es una celda auto calculada y no debe ser llenada, es el resultado de multiplicar el costo materia prima por 103%, esto pues se deja siempre un porcentaje de seguridad para costos que no se asocian como la sal, el azúcar etc. Este valor oscila entre un 2 y un 5%, si se desea modificar se debe cambiar el numero 3% por el deseado. 
Costos/Gastos: esta es una celda auto calculada y no debe ser llenada, partiendo de la estructura recomendada es el resultado de multiplicar el total costo materia prima por 2. 
Margen (sugerido 30%-35%): esta es una celda auto calculada y no debe ser llenada, es la suma de todos los costos más el margen, en este ejemplo el margen es el 33%. 
Margen: es el porcentaje asignado. 
Precio venta sugerido (8%IPOC): esta es una celda auto calculada y no debe ser llenada, y es el precio de venta que debería tener nuestro platillo después de adicionar el porcentaje del impuesto, es decir es el precio de venta que deberíamos presentar en carta.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</si>
</sst>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quot;$&quot;&quot; &quot;#,##0.00&quot; &quot;;&quot;-&quot;&quot;$&quot;&quot; &quot;#,##0.00&quot; &quot;;&quot; &quot;&quot;$&quot;&quot; -&quot;00&quot; &quot;;&quot; &quot;@&quot; &quot;"/>
    <numFmt numFmtId="165" formatCode="&quot;$&quot;&quot; &quot;#,##0;[Red]&quot;-&quot;&quot;$&quot;&quot; &quot;#,##0"/>
    <numFmt numFmtId="166" formatCode="&quot;$&quot;&quot; &quot;#,##0.00;[Red]&quot;-&quot;&quot;$&quot;&quot; &quot;#,##0.00"/>
    <numFmt numFmtId="167" formatCode="0.0"/>
  </numFmts>
  <fonts count="17" x14ac:knownFonts="1">
    <font>
      <sz val="12"/>
      <color rgb="FF000000"/>
      <name val="Calibri"/>
      <family val="2"/>
    </font>
    <font>
      <sz val="12"/>
      <color rgb="FF000000"/>
      <name val="Calibri"/>
      <family val="2"/>
    </font>
    <font>
      <sz val="10"/>
      <color rgb="FF000000"/>
      <name val="Arial"/>
      <family val="2"/>
    </font>
    <font>
      <b/>
      <sz val="20"/>
      <color rgb="FFFFFFFF"/>
      <name val="Arial"/>
      <family val="2"/>
    </font>
    <font>
      <b/>
      <sz val="12"/>
      <color rgb="FF000000"/>
      <name val="Unilever Shilling Medium"/>
      <family val="2"/>
    </font>
    <font>
      <b/>
      <sz val="16"/>
      <color rgb="FFE8641B"/>
      <name val="Arial"/>
      <family val="2"/>
    </font>
    <font>
      <b/>
      <sz val="12"/>
      <color rgb="FFFFFFFF"/>
      <name val="Arial"/>
      <family val="2"/>
    </font>
    <font>
      <b/>
      <sz val="12"/>
      <color rgb="FF000000"/>
      <name val="Arial"/>
      <family val="2"/>
    </font>
    <font>
      <b/>
      <sz val="11"/>
      <color rgb="FFFFFFFF"/>
      <name val="Arial"/>
      <family val="2"/>
    </font>
    <font>
      <sz val="12"/>
      <color rgb="FF000000"/>
      <name val="Arial"/>
      <family val="2"/>
    </font>
    <font>
      <sz val="12"/>
      <color rgb="FF000000"/>
      <name val="Unilever Shilling Medium"/>
      <family val="2"/>
    </font>
    <font>
      <b/>
      <sz val="8"/>
      <color rgb="FF000000"/>
      <name val="Arial"/>
      <family val="2"/>
    </font>
    <font>
      <b/>
      <sz val="11"/>
      <name val="Calibri"/>
      <family val="2"/>
    </font>
    <font>
      <sz val="11"/>
      <name val="Calibri"/>
      <family val="2"/>
    </font>
    <font>
      <b/>
      <sz val="12"/>
      <color rgb="FF000000"/>
      <name val="Calibri"/>
      <family val="2"/>
    </font>
    <font>
      <b/>
      <sz val="11"/>
      <color rgb="FF000000"/>
      <name val="Calibri"/>
      <family val="2"/>
    </font>
    <font>
      <sz val="11"/>
      <color rgb="FF000000"/>
      <name val="Calibri"/>
      <family val="2"/>
    </font>
  </fonts>
  <fills count="7">
    <fill>
      <patternFill patternType="none"/>
    </fill>
    <fill>
      <patternFill patternType="gray125"/>
    </fill>
    <fill>
      <patternFill patternType="solid">
        <fgColor rgb="FFE8641B"/>
        <bgColor rgb="FFE8641B"/>
      </patternFill>
    </fill>
    <fill>
      <patternFill patternType="solid">
        <fgColor rgb="FFFFFFFF"/>
        <bgColor rgb="FFFFFFFF"/>
      </patternFill>
    </fill>
    <fill>
      <patternFill patternType="solid">
        <fgColor rgb="FFF2F2F2"/>
        <bgColor rgb="FFF2F2F2"/>
      </patternFill>
    </fill>
    <fill>
      <patternFill patternType="solid">
        <fgColor rgb="FFE2A900"/>
        <bgColor rgb="FFE2A900"/>
      </patternFill>
    </fill>
    <fill>
      <patternFill patternType="solid">
        <fgColor rgb="FFA6A6A6"/>
        <bgColor rgb="FFA6A6A6"/>
      </patternFill>
    </fill>
  </fills>
  <borders count="10">
    <border>
      <left/>
      <right/>
      <top/>
      <bottom/>
      <diagonal/>
    </border>
    <border>
      <left style="thin">
        <color rgb="FFD9D9D9"/>
      </left>
      <right style="thin">
        <color rgb="FFD9D9D9"/>
      </right>
      <top style="thin">
        <color rgb="FFD9D9D9"/>
      </top>
      <bottom style="thin">
        <color rgb="FFD9D9D9"/>
      </bottom>
      <diagonal/>
    </border>
    <border>
      <left style="thin">
        <color rgb="FFD9D9D9"/>
      </left>
      <right/>
      <top/>
      <bottom/>
      <diagonal/>
    </border>
    <border>
      <left/>
      <right/>
      <top style="thin">
        <color rgb="FFD9D9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D9D9D9"/>
      </left>
      <right style="thin">
        <color rgb="FFD9D9D9"/>
      </right>
      <top/>
      <bottom style="thin">
        <color rgb="FFD9D9D9"/>
      </bottom>
      <diagonal/>
    </border>
  </borders>
  <cellStyleXfs count="4">
    <xf numFmtId="0" fontId="0" fillId="0" borderId="0"/>
    <xf numFmtId="164" fontId="1" fillId="0" borderId="0" applyFont="0" applyFill="0" applyBorder="0" applyAlignment="0" applyProtection="0"/>
    <xf numFmtId="0" fontId="2" fillId="0" borderId="0" applyNumberFormat="0" applyBorder="0" applyProtection="0"/>
    <xf numFmtId="9" fontId="1" fillId="0" borderId="0" applyFont="0" applyFill="0" applyBorder="0" applyAlignment="0" applyProtection="0"/>
  </cellStyleXfs>
  <cellXfs count="82">
    <xf numFmtId="0" fontId="0" fillId="0" borderId="0" xfId="0"/>
    <xf numFmtId="0" fontId="4" fillId="0" borderId="0" xfId="0" applyFont="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167" fontId="4" fillId="0" borderId="0" xfId="0" applyNumberFormat="1" applyFont="1" applyFill="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167" fontId="7" fillId="0" borderId="0" xfId="0" applyNumberFormat="1" applyFont="1" applyAlignment="1">
      <alignment vertical="center" wrapText="1"/>
    </xf>
    <xf numFmtId="167" fontId="7" fillId="0" borderId="0" xfId="0" applyNumberFormat="1" applyFont="1" applyAlignment="1">
      <alignment vertical="center"/>
    </xf>
    <xf numFmtId="0" fontId="4" fillId="0" borderId="0" xfId="0" applyFont="1" applyFill="1" applyAlignment="1">
      <alignment vertical="center"/>
    </xf>
    <xf numFmtId="0" fontId="4" fillId="0" borderId="2" xfId="0" applyFont="1" applyBorder="1" applyAlignment="1">
      <alignment vertical="center"/>
    </xf>
    <xf numFmtId="0" fontId="7" fillId="2" borderId="0" xfId="0" applyFont="1" applyFill="1" applyAlignment="1">
      <alignment vertical="center"/>
    </xf>
    <xf numFmtId="0" fontId="7"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6" fillId="0" borderId="0" xfId="0" applyFont="1" applyFill="1" applyAlignment="1">
      <alignment vertical="center"/>
    </xf>
    <xf numFmtId="0" fontId="7" fillId="2" borderId="0" xfId="0" applyFont="1" applyFill="1" applyAlignment="1">
      <alignment horizontal="center" vertical="center"/>
    </xf>
    <xf numFmtId="167" fontId="7" fillId="2" borderId="0" xfId="0" applyNumberFormat="1" applyFont="1" applyFill="1" applyAlignment="1">
      <alignment vertical="center"/>
    </xf>
    <xf numFmtId="164" fontId="7" fillId="0" borderId="0" xfId="0" applyNumberFormat="1" applyFont="1" applyAlignment="1">
      <alignment vertical="center"/>
    </xf>
    <xf numFmtId="164" fontId="7" fillId="0" borderId="0" xfId="1" applyFont="1" applyFill="1" applyAlignment="1">
      <alignment horizontal="center" vertical="center"/>
    </xf>
    <xf numFmtId="0" fontId="4" fillId="0" borderId="0" xfId="0" applyFont="1" applyAlignment="1">
      <alignment horizontal="center" vertical="center"/>
    </xf>
    <xf numFmtId="167" fontId="4" fillId="0" borderId="0" xfId="0" applyNumberFormat="1" applyFont="1" applyAlignment="1">
      <alignment vertical="center"/>
    </xf>
    <xf numFmtId="0" fontId="0" fillId="0" borderId="1" xfId="0" applyFill="1" applyBorder="1"/>
    <xf numFmtId="0" fontId="3" fillId="2" borderId="0" xfId="0" applyFont="1" applyFill="1" applyAlignment="1">
      <alignment horizontal="center" vertical="center"/>
    </xf>
    <xf numFmtId="0" fontId="5" fillId="3" borderId="5" xfId="0" applyFont="1" applyFill="1" applyBorder="1" applyAlignment="1">
      <alignment horizontal="left" vertical="center" shrinkToFit="1"/>
    </xf>
    <xf numFmtId="0" fontId="5" fillId="3" borderId="6"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6" fillId="2" borderId="5" xfId="0" applyFont="1" applyFill="1" applyBorder="1" applyAlignment="1">
      <alignment vertical="center"/>
    </xf>
    <xf numFmtId="0" fontId="7" fillId="0" borderId="7" xfId="0" applyFont="1" applyBorder="1" applyAlignment="1">
      <alignment vertical="center"/>
    </xf>
    <xf numFmtId="0" fontId="6" fillId="2" borderId="4" xfId="0" applyFont="1" applyFill="1" applyBorder="1" applyAlignment="1">
      <alignment vertical="center"/>
    </xf>
    <xf numFmtId="0" fontId="7" fillId="0" borderId="4" xfId="0" applyFont="1" applyBorder="1" applyAlignment="1">
      <alignment vertical="center"/>
    </xf>
    <xf numFmtId="167" fontId="6" fillId="2" borderId="4" xfId="0" applyNumberFormat="1" applyFont="1" applyFill="1" applyBorder="1" applyAlignment="1">
      <alignment vertical="center"/>
    </xf>
    <xf numFmtId="15" fontId="7" fillId="0" borderId="4" xfId="0" applyNumberFormat="1" applyFont="1" applyBorder="1" applyAlignment="1">
      <alignment vertical="center"/>
    </xf>
    <xf numFmtId="0" fontId="6" fillId="2" borderId="8" xfId="0" applyFont="1" applyFill="1" applyBorder="1" applyAlignment="1">
      <alignment horizontal="center" vertical="center"/>
    </xf>
    <xf numFmtId="0" fontId="6" fillId="2" borderId="4" xfId="0" applyFont="1" applyFill="1" applyBorder="1" applyAlignment="1">
      <alignment vertical="center"/>
    </xf>
    <xf numFmtId="0" fontId="6" fillId="2" borderId="4" xfId="0" applyFont="1" applyFill="1" applyBorder="1" applyAlignment="1">
      <alignment horizontal="center" vertical="center"/>
    </xf>
    <xf numFmtId="9" fontId="6" fillId="2" borderId="4" xfId="3" applyFont="1" applyFill="1" applyBorder="1" applyAlignment="1">
      <alignment horizontal="center" vertical="center" wrapText="1"/>
    </xf>
    <xf numFmtId="0" fontId="6" fillId="2" borderId="4" xfId="0" applyFont="1" applyFill="1" applyBorder="1" applyAlignment="1">
      <alignment horizontal="center" vertical="center" wrapText="1"/>
    </xf>
    <xf numFmtId="167" fontId="6"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4" xfId="0" applyFont="1" applyFill="1" applyBorder="1" applyAlignment="1">
      <alignment vertical="center"/>
    </xf>
    <xf numFmtId="0" fontId="9" fillId="3" borderId="4" xfId="0" applyFont="1" applyFill="1" applyBorder="1" applyAlignment="1">
      <alignment horizontal="center" vertical="center"/>
    </xf>
    <xf numFmtId="0" fontId="9" fillId="0" borderId="4" xfId="0" applyFont="1" applyFill="1" applyBorder="1" applyAlignment="1">
      <alignment horizontal="center" vertical="center"/>
    </xf>
    <xf numFmtId="9" fontId="9" fillId="3" borderId="4" xfId="3" applyFont="1" applyFill="1" applyBorder="1" applyAlignment="1">
      <alignment horizontal="center" vertical="center"/>
    </xf>
    <xf numFmtId="0" fontId="9" fillId="4" borderId="4" xfId="0" applyFont="1" applyFill="1" applyBorder="1" applyAlignment="1">
      <alignment horizontal="center" vertical="center"/>
    </xf>
    <xf numFmtId="165" fontId="9" fillId="4" borderId="4" xfId="0" applyNumberFormat="1" applyFont="1" applyFill="1" applyBorder="1" applyAlignment="1">
      <alignment horizontal="center" vertical="center"/>
    </xf>
    <xf numFmtId="167" fontId="9" fillId="0" borderId="4" xfId="0" applyNumberFormat="1" applyFont="1" applyFill="1" applyBorder="1" applyAlignment="1">
      <alignment vertical="center"/>
    </xf>
    <xf numFmtId="9" fontId="9" fillId="0" borderId="4" xfId="3" applyFont="1" applyFill="1" applyBorder="1" applyAlignment="1">
      <alignment vertical="center"/>
    </xf>
    <xf numFmtId="166" fontId="9" fillId="4" borderId="4" xfId="0" applyNumberFormat="1" applyFont="1" applyFill="1" applyBorder="1" applyAlignment="1">
      <alignment horizontal="center" vertical="center"/>
    </xf>
    <xf numFmtId="0" fontId="0" fillId="0" borderId="4" xfId="0" applyFill="1" applyBorder="1"/>
    <xf numFmtId="167" fontId="7" fillId="5" borderId="4" xfId="0" applyNumberFormat="1" applyFont="1" applyFill="1" applyBorder="1" applyAlignment="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left" vertical="center"/>
    </xf>
    <xf numFmtId="167" fontId="6" fillId="2" borderId="4" xfId="0" applyNumberFormat="1" applyFont="1" applyFill="1" applyBorder="1" applyAlignment="1">
      <alignment horizontal="center" vertical="center"/>
    </xf>
    <xf numFmtId="0" fontId="9" fillId="0" borderId="4" xfId="0" applyFont="1" applyBorder="1" applyAlignment="1">
      <alignment horizontal="center" vertical="center"/>
    </xf>
    <xf numFmtId="9" fontId="9" fillId="0" borderId="4" xfId="3" applyFont="1" applyBorder="1" applyAlignment="1">
      <alignment horizontal="center" vertical="center"/>
    </xf>
    <xf numFmtId="164" fontId="9" fillId="0" borderId="4" xfId="1" applyFont="1" applyFill="1" applyBorder="1" applyAlignment="1">
      <alignment vertical="center"/>
    </xf>
    <xf numFmtId="167" fontId="7" fillId="5" borderId="4" xfId="0" applyNumberFormat="1" applyFont="1" applyFill="1" applyBorder="1" applyAlignment="1">
      <alignment horizontal="center" vertical="center"/>
    </xf>
    <xf numFmtId="164" fontId="7" fillId="4" borderId="4" xfId="1" applyFont="1" applyFill="1" applyBorder="1" applyAlignment="1">
      <alignment vertical="center"/>
    </xf>
    <xf numFmtId="164" fontId="7" fillId="5" borderId="4" xfId="1" applyFont="1" applyFill="1" applyBorder="1" applyAlignment="1">
      <alignment vertical="center"/>
    </xf>
    <xf numFmtId="0" fontId="7" fillId="0" borderId="0" xfId="0" applyFont="1" applyBorder="1" applyAlignment="1">
      <alignment vertical="center"/>
    </xf>
    <xf numFmtId="0" fontId="7" fillId="2" borderId="3" xfId="0" applyFont="1" applyFill="1" applyBorder="1" applyAlignment="1">
      <alignment vertical="center"/>
    </xf>
    <xf numFmtId="0" fontId="0" fillId="0" borderId="9" xfId="0" applyFill="1" applyBorder="1"/>
    <xf numFmtId="0" fontId="6" fillId="6" borderId="4" xfId="0" applyFont="1" applyFill="1" applyBorder="1" applyAlignment="1">
      <alignment horizontal="center" vertical="center" textRotation="91"/>
    </xf>
    <xf numFmtId="164" fontId="7" fillId="4" borderId="4" xfId="1" applyFont="1" applyFill="1" applyBorder="1" applyAlignment="1">
      <alignment horizontal="center" vertical="center"/>
    </xf>
    <xf numFmtId="0" fontId="6" fillId="2" borderId="4" xfId="0" applyFont="1" applyFill="1" applyBorder="1" applyAlignment="1">
      <alignment horizontal="center" vertical="center" textRotation="91"/>
    </xf>
    <xf numFmtId="9" fontId="7" fillId="5" borderId="4" xfId="3" applyFont="1" applyFill="1" applyBorder="1" applyAlignment="1">
      <alignment horizontal="center" vertical="center"/>
    </xf>
    <xf numFmtId="0" fontId="6" fillId="2" borderId="4" xfId="0" applyFont="1" applyFill="1" applyBorder="1" applyAlignment="1">
      <alignment horizontal="left" vertical="center" textRotation="91"/>
    </xf>
    <xf numFmtId="164" fontId="7" fillId="5" borderId="4" xfId="1" applyFont="1" applyFill="1" applyBorder="1" applyAlignment="1">
      <alignment horizontal="center" vertical="center"/>
    </xf>
    <xf numFmtId="9" fontId="7" fillId="4" borderId="4" xfId="3" applyFont="1" applyFill="1" applyBorder="1" applyAlignment="1">
      <alignment horizontal="center" vertical="center"/>
    </xf>
    <xf numFmtId="0" fontId="7" fillId="5" borderId="4" xfId="0" applyFont="1" applyFill="1" applyBorder="1" applyAlignment="1">
      <alignment horizontal="center" vertical="center"/>
    </xf>
    <xf numFmtId="0" fontId="11" fillId="0" borderId="4" xfId="0"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right"/>
    </xf>
    <xf numFmtId="0" fontId="15" fillId="0" borderId="0" xfId="0" applyFont="1"/>
    <xf numFmtId="0" fontId="0" fillId="0" borderId="0" xfId="0" applyAlignment="1">
      <alignment wrapText="1"/>
    </xf>
    <xf numFmtId="0" fontId="14" fillId="0" borderId="0" xfId="0" applyFont="1"/>
    <xf numFmtId="0" fontId="16" fillId="0" borderId="0" xfId="0" applyFont="1" applyAlignment="1">
      <alignment wrapText="1"/>
    </xf>
  </cellXfs>
  <cellStyles count="4">
    <cellStyle name="Currency" xfId="1" xr:uid="{00000000-0005-0000-0000-000000000000}"/>
    <cellStyle name="Normal" xfId="0" builtinId="0" customBuiltin="1"/>
    <cellStyle name="Normal 2" xfId="2" xr:uid="{00000000-0005-0000-0000-000002000000}"/>
    <cellStyle name="Percent"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9787618</xdr:colOff>
      <xdr:row>17</xdr:row>
      <xdr:rowOff>114300</xdr:rowOff>
    </xdr:to>
    <xdr:pic>
      <xdr:nvPicPr>
        <xdr:cNvPr id="2" name="Imagen 1">
          <a:extLst>
            <a:ext uri="{FF2B5EF4-FFF2-40B4-BE49-F238E27FC236}">
              <a16:creationId xmlns:a16="http://schemas.microsoft.com/office/drawing/2014/main" id="{8CF75895-AED2-4F4F-852F-456F80EE1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771775"/>
          <a:ext cx="9753600"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68036</xdr:rowOff>
    </xdr:from>
    <xdr:to>
      <xdr:col>1</xdr:col>
      <xdr:colOff>9787618</xdr:colOff>
      <xdr:row>39</xdr:row>
      <xdr:rowOff>54429</xdr:rowOff>
    </xdr:to>
    <xdr:pic>
      <xdr:nvPicPr>
        <xdr:cNvPr id="3" name="Imagen 2">
          <a:extLst>
            <a:ext uri="{FF2B5EF4-FFF2-40B4-BE49-F238E27FC236}">
              <a16:creationId xmlns:a16="http://schemas.microsoft.com/office/drawing/2014/main" id="{5DFEC908-4F6A-4566-9BC0-A5D463F253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3643" y="4721679"/>
          <a:ext cx="9787618" cy="3660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48</xdr:row>
      <xdr:rowOff>0</xdr:rowOff>
    </xdr:from>
    <xdr:to>
      <xdr:col>1</xdr:col>
      <xdr:colOff>9761764</xdr:colOff>
      <xdr:row>55</xdr:row>
      <xdr:rowOff>133350</xdr:rowOff>
    </xdr:to>
    <xdr:pic>
      <xdr:nvPicPr>
        <xdr:cNvPr id="4" name="Imagen 3">
          <a:extLst>
            <a:ext uri="{FF2B5EF4-FFF2-40B4-BE49-F238E27FC236}">
              <a16:creationId xmlns:a16="http://schemas.microsoft.com/office/drawing/2014/main" id="{F8AB0F4F-82F3-45A1-A75D-5FAB6A3E68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8200" y="14173200"/>
          <a:ext cx="975360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734785</xdr:colOff>
      <xdr:row>63</xdr:row>
      <xdr:rowOff>136071</xdr:rowOff>
    </xdr:from>
    <xdr:to>
      <xdr:col>1</xdr:col>
      <xdr:colOff>7059385</xdr:colOff>
      <xdr:row>68</xdr:row>
      <xdr:rowOff>17689</xdr:rowOff>
    </xdr:to>
    <xdr:pic>
      <xdr:nvPicPr>
        <xdr:cNvPr id="5" name="Imagen 4">
          <a:extLst>
            <a:ext uri="{FF2B5EF4-FFF2-40B4-BE49-F238E27FC236}">
              <a16:creationId xmlns:a16="http://schemas.microsoft.com/office/drawing/2014/main" id="{2C46EE42-65BE-497A-9F3A-D3C8DF19D15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8428" y="20941392"/>
          <a:ext cx="6324600" cy="9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816428</xdr:colOff>
      <xdr:row>73</xdr:row>
      <xdr:rowOff>247</xdr:rowOff>
    </xdr:from>
    <xdr:to>
      <xdr:col>1</xdr:col>
      <xdr:colOff>7851321</xdr:colOff>
      <xdr:row>81</xdr:row>
      <xdr:rowOff>76200</xdr:rowOff>
    </xdr:to>
    <xdr:pic>
      <xdr:nvPicPr>
        <xdr:cNvPr id="6" name="Imagen 5">
          <a:extLst>
            <a:ext uri="{FF2B5EF4-FFF2-40B4-BE49-F238E27FC236}">
              <a16:creationId xmlns:a16="http://schemas.microsoft.com/office/drawing/2014/main" id="{41CF7919-9CB0-4D1E-A48C-D902CAE342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16428" y="23023533"/>
          <a:ext cx="7878536" cy="1708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5"/>
  <sheetViews>
    <sheetView showGridLines="0" tabSelected="1" zoomScale="80" zoomScaleNormal="80" workbookViewId="0">
      <selection activeCell="N4" sqref="N4"/>
    </sheetView>
  </sheetViews>
  <sheetFormatPr baseColWidth="10" defaultColWidth="10.875" defaultRowHeight="18" customHeight="1" x14ac:dyDescent="0.25"/>
  <cols>
    <col min="1" max="1" width="10.875" style="1"/>
    <col min="2" max="2" width="13" style="1" customWidth="1"/>
    <col min="3" max="3" width="6" style="1" customWidth="1"/>
    <col min="4" max="4" width="24.25" style="1" customWidth="1"/>
    <col min="5" max="5" width="10.125" style="1" bestFit="1" customWidth="1"/>
    <col min="6" max="7" width="12.625" style="1" customWidth="1"/>
    <col min="8" max="9" width="12.625" style="21" customWidth="1"/>
    <col min="10" max="10" width="14.75" style="21" customWidth="1"/>
    <col min="11" max="11" width="15.875" style="22" customWidth="1"/>
    <col min="12" max="12" width="16.375" style="1" customWidth="1"/>
    <col min="13" max="13" width="10.875" style="1" customWidth="1"/>
    <col min="14" max="16384" width="10.875" style="1"/>
  </cols>
  <sheetData>
    <row r="1" spans="2:12" ht="44.25" customHeight="1" x14ac:dyDescent="0.25">
      <c r="B1" s="24" t="s">
        <v>0</v>
      </c>
      <c r="C1" s="24"/>
      <c r="D1" s="24"/>
      <c r="E1" s="24"/>
      <c r="F1" s="24"/>
      <c r="G1" s="24"/>
      <c r="H1" s="24"/>
      <c r="I1" s="24"/>
      <c r="J1" s="24"/>
      <c r="K1" s="24"/>
      <c r="L1" s="24"/>
    </row>
    <row r="2" spans="2:12" ht="14.25" customHeight="1" x14ac:dyDescent="0.25">
      <c r="B2" s="2"/>
      <c r="C2" s="3"/>
      <c r="D2" s="3"/>
      <c r="E2" s="3"/>
      <c r="F2" s="3"/>
      <c r="G2" s="3"/>
      <c r="H2" s="3"/>
      <c r="I2" s="3"/>
      <c r="J2" s="3"/>
      <c r="K2" s="4"/>
      <c r="L2" s="3"/>
    </row>
    <row r="3" spans="2:12" ht="27.75" customHeight="1" x14ac:dyDescent="0.25">
      <c r="B3" s="25" t="s">
        <v>1</v>
      </c>
      <c r="C3" s="26"/>
      <c r="D3" s="26"/>
      <c r="E3" s="26"/>
      <c r="F3" s="26"/>
      <c r="G3" s="26"/>
      <c r="H3" s="26"/>
      <c r="I3" s="26"/>
      <c r="J3" s="26"/>
      <c r="K3" s="26"/>
      <c r="L3" s="27"/>
    </row>
    <row r="4" spans="2:12" ht="18" customHeight="1" x14ac:dyDescent="0.25">
      <c r="B4" s="28" t="s">
        <v>2</v>
      </c>
      <c r="C4" s="29">
        <v>10</v>
      </c>
      <c r="D4" s="5"/>
      <c r="E4" s="30" t="s">
        <v>3</v>
      </c>
      <c r="F4" s="31">
        <v>10</v>
      </c>
      <c r="G4" s="5"/>
      <c r="H4" s="6"/>
      <c r="I4" s="6"/>
      <c r="J4" s="6"/>
      <c r="K4" s="32" t="s">
        <v>4</v>
      </c>
      <c r="L4" s="33">
        <f ca="1">TODAY()</f>
        <v>44229</v>
      </c>
    </row>
    <row r="5" spans="2:12" ht="14.25" customHeight="1" x14ac:dyDescent="0.25">
      <c r="B5" s="5"/>
      <c r="C5" s="5"/>
      <c r="D5" s="5"/>
      <c r="E5" s="5"/>
      <c r="F5" s="5"/>
      <c r="G5" s="5"/>
      <c r="H5" s="6"/>
      <c r="I5" s="6"/>
      <c r="J5" s="6"/>
      <c r="K5" s="7"/>
      <c r="L5" s="5"/>
    </row>
    <row r="6" spans="2:12" ht="27.75" customHeight="1" x14ac:dyDescent="0.25">
      <c r="B6" s="5"/>
      <c r="C6" s="5"/>
      <c r="D6" s="5"/>
      <c r="E6" s="5"/>
      <c r="F6" s="6"/>
      <c r="G6" s="6"/>
      <c r="H6" s="34" t="s">
        <v>5</v>
      </c>
      <c r="I6" s="34"/>
      <c r="J6" s="34"/>
      <c r="K6" s="8"/>
      <c r="L6" s="5"/>
    </row>
    <row r="7" spans="2:12" ht="49.5" customHeight="1" x14ac:dyDescent="0.25">
      <c r="B7" s="35" t="s">
        <v>6</v>
      </c>
      <c r="C7" s="35"/>
      <c r="D7" s="35"/>
      <c r="E7" s="36" t="s">
        <v>7</v>
      </c>
      <c r="F7" s="36" t="s">
        <v>8</v>
      </c>
      <c r="G7" s="37" t="s">
        <v>9</v>
      </c>
      <c r="H7" s="36" t="s">
        <v>7</v>
      </c>
      <c r="I7" s="38" t="s">
        <v>5</v>
      </c>
      <c r="J7" s="38" t="s">
        <v>10</v>
      </c>
      <c r="K7" s="39" t="s">
        <v>11</v>
      </c>
      <c r="L7" s="40" t="s">
        <v>12</v>
      </c>
    </row>
    <row r="8" spans="2:12" ht="18" customHeight="1" x14ac:dyDescent="0.25">
      <c r="B8" s="41" t="s">
        <v>13</v>
      </c>
      <c r="C8" s="41"/>
      <c r="D8" s="41"/>
      <c r="E8" s="42">
        <v>1000</v>
      </c>
      <c r="F8" s="43" t="s">
        <v>14</v>
      </c>
      <c r="G8" s="44">
        <v>0</v>
      </c>
      <c r="H8" s="45">
        <v>1000</v>
      </c>
      <c r="I8" s="46">
        <v>4000</v>
      </c>
      <c r="J8" s="46">
        <f t="shared" ref="J8:J27" si="0">I8/H8</f>
        <v>4</v>
      </c>
      <c r="K8" s="47">
        <f t="shared" ref="K8:K27" si="1">J8*(E8*(1-G8))</f>
        <v>4000</v>
      </c>
      <c r="L8" s="48">
        <f t="shared" ref="L8:L27" si="2">K8/$K$28</f>
        <v>0.12768727445639058</v>
      </c>
    </row>
    <row r="9" spans="2:12" ht="18" customHeight="1" x14ac:dyDescent="0.25">
      <c r="B9" s="41" t="s">
        <v>15</v>
      </c>
      <c r="C9" s="41"/>
      <c r="D9" s="41"/>
      <c r="E9" s="42">
        <v>150</v>
      </c>
      <c r="F9" s="43" t="s">
        <v>14</v>
      </c>
      <c r="G9" s="44">
        <v>0</v>
      </c>
      <c r="H9" s="45">
        <v>500</v>
      </c>
      <c r="I9" s="46">
        <v>22250</v>
      </c>
      <c r="J9" s="45">
        <f t="shared" si="0"/>
        <v>44.5</v>
      </c>
      <c r="K9" s="47">
        <f t="shared" si="1"/>
        <v>6675</v>
      </c>
      <c r="L9" s="48">
        <f t="shared" si="2"/>
        <v>0.21307813924910179</v>
      </c>
    </row>
    <row r="10" spans="2:12" ht="18" customHeight="1" x14ac:dyDescent="0.25">
      <c r="B10" s="41" t="s">
        <v>41</v>
      </c>
      <c r="C10" s="41"/>
      <c r="D10" s="41"/>
      <c r="E10" s="42">
        <v>10</v>
      </c>
      <c r="F10" s="43" t="s">
        <v>14</v>
      </c>
      <c r="G10" s="44">
        <v>0</v>
      </c>
      <c r="H10" s="45">
        <v>500</v>
      </c>
      <c r="I10" s="46">
        <v>4000</v>
      </c>
      <c r="J10" s="45">
        <f t="shared" si="0"/>
        <v>8</v>
      </c>
      <c r="K10" s="47">
        <f t="shared" si="1"/>
        <v>80</v>
      </c>
      <c r="L10" s="48">
        <f t="shared" si="2"/>
        <v>2.5537454891278117E-3</v>
      </c>
    </row>
    <row r="11" spans="2:12" ht="18" customHeight="1" x14ac:dyDescent="0.25">
      <c r="B11" s="41" t="s">
        <v>16</v>
      </c>
      <c r="C11" s="41"/>
      <c r="D11" s="41"/>
      <c r="E11" s="42">
        <v>10</v>
      </c>
      <c r="F11" s="43" t="s">
        <v>14</v>
      </c>
      <c r="G11" s="44">
        <v>0</v>
      </c>
      <c r="H11" s="45">
        <v>1000</v>
      </c>
      <c r="I11" s="46">
        <v>10000</v>
      </c>
      <c r="J11" s="45">
        <f t="shared" si="0"/>
        <v>10</v>
      </c>
      <c r="K11" s="47">
        <f t="shared" si="1"/>
        <v>100</v>
      </c>
      <c r="L11" s="48">
        <f t="shared" si="2"/>
        <v>3.1921818614097644E-3</v>
      </c>
    </row>
    <row r="12" spans="2:12" ht="18" customHeight="1" x14ac:dyDescent="0.25">
      <c r="B12" s="41" t="s">
        <v>17</v>
      </c>
      <c r="C12" s="41"/>
      <c r="D12" s="41"/>
      <c r="E12" s="42">
        <v>300</v>
      </c>
      <c r="F12" s="43" t="s">
        <v>14</v>
      </c>
      <c r="G12" s="44">
        <v>0.1</v>
      </c>
      <c r="H12" s="45">
        <v>1000</v>
      </c>
      <c r="I12" s="46">
        <v>4200</v>
      </c>
      <c r="J12" s="45">
        <f t="shared" si="0"/>
        <v>4.2</v>
      </c>
      <c r="K12" s="47">
        <f t="shared" si="1"/>
        <v>1134</v>
      </c>
      <c r="L12" s="48">
        <f t="shared" si="2"/>
        <v>3.6199342308386728E-2</v>
      </c>
    </row>
    <row r="13" spans="2:12" s="9" customFormat="1" ht="18" customHeight="1" x14ac:dyDescent="0.25">
      <c r="B13" s="41" t="s">
        <v>18</v>
      </c>
      <c r="C13" s="41"/>
      <c r="D13" s="41"/>
      <c r="E13" s="43">
        <v>150</v>
      </c>
      <c r="F13" s="43" t="s">
        <v>14</v>
      </c>
      <c r="G13" s="44">
        <v>0.1</v>
      </c>
      <c r="H13" s="45">
        <v>1000</v>
      </c>
      <c r="I13" s="46">
        <v>2500</v>
      </c>
      <c r="J13" s="45">
        <f t="shared" si="0"/>
        <v>2.5</v>
      </c>
      <c r="K13" s="47">
        <f t="shared" si="1"/>
        <v>337.5</v>
      </c>
      <c r="L13" s="48">
        <f t="shared" si="2"/>
        <v>1.0773613782257956E-2</v>
      </c>
    </row>
    <row r="14" spans="2:12" ht="18" customHeight="1" x14ac:dyDescent="0.25">
      <c r="B14" s="41" t="s">
        <v>19</v>
      </c>
      <c r="C14" s="41"/>
      <c r="D14" s="41"/>
      <c r="E14" s="42">
        <v>200</v>
      </c>
      <c r="F14" s="43" t="s">
        <v>14</v>
      </c>
      <c r="G14" s="44">
        <v>0</v>
      </c>
      <c r="H14" s="45">
        <v>500</v>
      </c>
      <c r="I14" s="46">
        <v>35000</v>
      </c>
      <c r="J14" s="45">
        <f t="shared" si="0"/>
        <v>70</v>
      </c>
      <c r="K14" s="47">
        <f t="shared" si="1"/>
        <v>14000</v>
      </c>
      <c r="L14" s="48">
        <f t="shared" si="2"/>
        <v>0.44690546059736702</v>
      </c>
    </row>
    <row r="15" spans="2:12" ht="18" customHeight="1" x14ac:dyDescent="0.25">
      <c r="B15" s="41" t="s">
        <v>20</v>
      </c>
      <c r="C15" s="41"/>
      <c r="D15" s="41"/>
      <c r="E15" s="42">
        <v>10</v>
      </c>
      <c r="F15" s="43" t="s">
        <v>21</v>
      </c>
      <c r="G15" s="44">
        <v>0</v>
      </c>
      <c r="H15" s="45">
        <v>1</v>
      </c>
      <c r="I15" s="46">
        <v>500</v>
      </c>
      <c r="J15" s="45">
        <f t="shared" si="0"/>
        <v>500</v>
      </c>
      <c r="K15" s="47">
        <f t="shared" si="1"/>
        <v>5000</v>
      </c>
      <c r="L15" s="48">
        <f t="shared" si="2"/>
        <v>0.15960909307048823</v>
      </c>
    </row>
    <row r="16" spans="2:12" ht="18" customHeight="1" x14ac:dyDescent="0.25">
      <c r="B16" s="41" t="s">
        <v>22</v>
      </c>
      <c r="C16" s="41"/>
      <c r="D16" s="41"/>
      <c r="E16" s="42">
        <v>1200</v>
      </c>
      <c r="F16" s="43" t="s">
        <v>23</v>
      </c>
      <c r="G16" s="44">
        <v>0</v>
      </c>
      <c r="H16" s="45">
        <v>1000</v>
      </c>
      <c r="I16" s="49">
        <v>0.03</v>
      </c>
      <c r="J16" s="45">
        <f t="shared" si="0"/>
        <v>2.9999999999999997E-5</v>
      </c>
      <c r="K16" s="47">
        <f t="shared" si="1"/>
        <v>3.5999999999999997E-2</v>
      </c>
      <c r="L16" s="48">
        <f t="shared" si="2"/>
        <v>1.1491854701075151E-6</v>
      </c>
    </row>
    <row r="17" spans="2:15" ht="18" customHeight="1" x14ac:dyDescent="0.25">
      <c r="B17" s="50"/>
      <c r="C17" s="50"/>
      <c r="D17" s="50"/>
      <c r="E17" s="42">
        <v>0</v>
      </c>
      <c r="F17" s="43" t="s">
        <v>14</v>
      </c>
      <c r="G17" s="44">
        <v>0</v>
      </c>
      <c r="H17" s="45">
        <v>1</v>
      </c>
      <c r="I17" s="45"/>
      <c r="J17" s="45">
        <f t="shared" si="0"/>
        <v>0</v>
      </c>
      <c r="K17" s="47">
        <f t="shared" si="1"/>
        <v>0</v>
      </c>
      <c r="L17" s="48">
        <f t="shared" si="2"/>
        <v>0</v>
      </c>
    </row>
    <row r="18" spans="2:15" ht="18" customHeight="1" x14ac:dyDescent="0.25">
      <c r="B18" s="50"/>
      <c r="C18" s="50"/>
      <c r="D18" s="50"/>
      <c r="E18" s="42">
        <v>0</v>
      </c>
      <c r="F18" s="43" t="s">
        <v>14</v>
      </c>
      <c r="G18" s="44">
        <v>0</v>
      </c>
      <c r="H18" s="45">
        <v>1</v>
      </c>
      <c r="I18" s="45"/>
      <c r="J18" s="45">
        <f t="shared" si="0"/>
        <v>0</v>
      </c>
      <c r="K18" s="47">
        <f t="shared" si="1"/>
        <v>0</v>
      </c>
      <c r="L18" s="48">
        <f t="shared" si="2"/>
        <v>0</v>
      </c>
    </row>
    <row r="19" spans="2:15" ht="18" customHeight="1" x14ac:dyDescent="0.25">
      <c r="B19" s="50"/>
      <c r="C19" s="50"/>
      <c r="D19" s="50"/>
      <c r="E19" s="42">
        <v>0</v>
      </c>
      <c r="F19" s="43" t="s">
        <v>14</v>
      </c>
      <c r="G19" s="44">
        <v>0</v>
      </c>
      <c r="H19" s="45">
        <v>1</v>
      </c>
      <c r="I19" s="45"/>
      <c r="J19" s="45">
        <f t="shared" si="0"/>
        <v>0</v>
      </c>
      <c r="K19" s="47">
        <f t="shared" si="1"/>
        <v>0</v>
      </c>
      <c r="L19" s="48">
        <f t="shared" si="2"/>
        <v>0</v>
      </c>
    </row>
    <row r="20" spans="2:15" ht="18" customHeight="1" x14ac:dyDescent="0.25">
      <c r="B20" s="50"/>
      <c r="C20" s="50"/>
      <c r="D20" s="50"/>
      <c r="E20" s="42">
        <v>0</v>
      </c>
      <c r="F20" s="43" t="s">
        <v>14</v>
      </c>
      <c r="G20" s="44">
        <v>0</v>
      </c>
      <c r="H20" s="45">
        <v>1</v>
      </c>
      <c r="I20" s="45"/>
      <c r="J20" s="45">
        <f t="shared" si="0"/>
        <v>0</v>
      </c>
      <c r="K20" s="47">
        <f t="shared" si="1"/>
        <v>0</v>
      </c>
      <c r="L20" s="48">
        <f t="shared" si="2"/>
        <v>0</v>
      </c>
      <c r="O20" s="10"/>
    </row>
    <row r="21" spans="2:15" ht="18" customHeight="1" x14ac:dyDescent="0.25">
      <c r="B21" s="50"/>
      <c r="C21" s="50"/>
      <c r="D21" s="50"/>
      <c r="E21" s="42">
        <v>0</v>
      </c>
      <c r="F21" s="43" t="s">
        <v>14</v>
      </c>
      <c r="G21" s="44">
        <v>0</v>
      </c>
      <c r="H21" s="45">
        <v>1</v>
      </c>
      <c r="I21" s="45"/>
      <c r="J21" s="45">
        <f t="shared" si="0"/>
        <v>0</v>
      </c>
      <c r="K21" s="47">
        <f t="shared" si="1"/>
        <v>0</v>
      </c>
      <c r="L21" s="48">
        <f t="shared" si="2"/>
        <v>0</v>
      </c>
    </row>
    <row r="22" spans="2:15" ht="18" customHeight="1" x14ac:dyDescent="0.25">
      <c r="B22" s="50"/>
      <c r="C22" s="50"/>
      <c r="D22" s="50"/>
      <c r="E22" s="42">
        <v>0</v>
      </c>
      <c r="F22" s="43" t="s">
        <v>14</v>
      </c>
      <c r="G22" s="44">
        <v>0</v>
      </c>
      <c r="H22" s="45">
        <v>1</v>
      </c>
      <c r="I22" s="45"/>
      <c r="J22" s="45">
        <f t="shared" si="0"/>
        <v>0</v>
      </c>
      <c r="K22" s="47">
        <f t="shared" si="1"/>
        <v>0</v>
      </c>
      <c r="L22" s="48">
        <f t="shared" si="2"/>
        <v>0</v>
      </c>
    </row>
    <row r="23" spans="2:15" ht="18" customHeight="1" x14ac:dyDescent="0.25">
      <c r="B23" s="50"/>
      <c r="C23" s="50"/>
      <c r="D23" s="50"/>
      <c r="E23" s="42">
        <v>0</v>
      </c>
      <c r="F23" s="43" t="s">
        <v>14</v>
      </c>
      <c r="G23" s="44">
        <v>0</v>
      </c>
      <c r="H23" s="45">
        <v>1</v>
      </c>
      <c r="I23" s="45"/>
      <c r="J23" s="45">
        <f t="shared" si="0"/>
        <v>0</v>
      </c>
      <c r="K23" s="47">
        <f t="shared" si="1"/>
        <v>0</v>
      </c>
      <c r="L23" s="48">
        <f t="shared" si="2"/>
        <v>0</v>
      </c>
    </row>
    <row r="24" spans="2:15" ht="18" customHeight="1" x14ac:dyDescent="0.25">
      <c r="B24" s="50"/>
      <c r="C24" s="50"/>
      <c r="D24" s="50"/>
      <c r="E24" s="42">
        <v>0</v>
      </c>
      <c r="F24" s="43" t="s">
        <v>14</v>
      </c>
      <c r="G24" s="44">
        <v>0</v>
      </c>
      <c r="H24" s="45">
        <v>1</v>
      </c>
      <c r="I24" s="45"/>
      <c r="J24" s="45">
        <f t="shared" si="0"/>
        <v>0</v>
      </c>
      <c r="K24" s="47">
        <f t="shared" si="1"/>
        <v>0</v>
      </c>
      <c r="L24" s="48">
        <f t="shared" si="2"/>
        <v>0</v>
      </c>
    </row>
    <row r="25" spans="2:15" ht="18" customHeight="1" x14ac:dyDescent="0.25">
      <c r="B25" s="50"/>
      <c r="C25" s="50"/>
      <c r="D25" s="50"/>
      <c r="E25" s="42">
        <v>0</v>
      </c>
      <c r="F25" s="43" t="s">
        <v>14</v>
      </c>
      <c r="G25" s="44">
        <v>0</v>
      </c>
      <c r="H25" s="45">
        <v>1</v>
      </c>
      <c r="I25" s="45"/>
      <c r="J25" s="45">
        <f t="shared" si="0"/>
        <v>0</v>
      </c>
      <c r="K25" s="47">
        <f t="shared" si="1"/>
        <v>0</v>
      </c>
      <c r="L25" s="48">
        <f t="shared" si="2"/>
        <v>0</v>
      </c>
    </row>
    <row r="26" spans="2:15" ht="18" customHeight="1" x14ac:dyDescent="0.25">
      <c r="B26" s="50"/>
      <c r="C26" s="50"/>
      <c r="D26" s="50"/>
      <c r="E26" s="42">
        <v>0</v>
      </c>
      <c r="F26" s="43" t="s">
        <v>14</v>
      </c>
      <c r="G26" s="44">
        <v>0</v>
      </c>
      <c r="H26" s="45">
        <v>1</v>
      </c>
      <c r="I26" s="45"/>
      <c r="J26" s="45">
        <f t="shared" si="0"/>
        <v>0</v>
      </c>
      <c r="K26" s="47">
        <f t="shared" si="1"/>
        <v>0</v>
      </c>
      <c r="L26" s="48">
        <f t="shared" si="2"/>
        <v>0</v>
      </c>
    </row>
    <row r="27" spans="2:15" ht="18" customHeight="1" x14ac:dyDescent="0.25">
      <c r="B27" s="50"/>
      <c r="C27" s="50"/>
      <c r="D27" s="50"/>
      <c r="E27" s="42">
        <v>0</v>
      </c>
      <c r="F27" s="43" t="s">
        <v>14</v>
      </c>
      <c r="G27" s="44">
        <v>0</v>
      </c>
      <c r="H27" s="45">
        <v>1</v>
      </c>
      <c r="I27" s="45"/>
      <c r="J27" s="45">
        <f t="shared" si="0"/>
        <v>0</v>
      </c>
      <c r="K27" s="47">
        <f t="shared" si="1"/>
        <v>0</v>
      </c>
      <c r="L27" s="48">
        <f t="shared" si="2"/>
        <v>0</v>
      </c>
    </row>
    <row r="28" spans="2:15" ht="20.100000000000001" customHeight="1" x14ac:dyDescent="0.25">
      <c r="B28" s="35" t="s">
        <v>24</v>
      </c>
      <c r="C28" s="35"/>
      <c r="D28" s="35"/>
      <c r="E28" s="35"/>
      <c r="F28" s="35"/>
      <c r="G28" s="35"/>
      <c r="H28" s="35"/>
      <c r="I28" s="35"/>
      <c r="J28" s="35"/>
      <c r="K28" s="51">
        <f>SUM(K8:K27)</f>
        <v>31326.536</v>
      </c>
      <c r="L28" s="5"/>
    </row>
    <row r="29" spans="2:15" ht="20.100000000000001" customHeight="1" x14ac:dyDescent="0.25">
      <c r="B29" s="30" t="s">
        <v>25</v>
      </c>
      <c r="C29" s="30"/>
      <c r="D29" s="52"/>
      <c r="E29" s="53"/>
      <c r="F29" s="53"/>
      <c r="G29" s="53"/>
      <c r="H29" s="53"/>
      <c r="I29" s="53"/>
      <c r="J29" s="54"/>
      <c r="K29" s="51">
        <f>K28/$C$4</f>
        <v>3132.6536000000001</v>
      </c>
      <c r="L29" s="5"/>
    </row>
    <row r="30" spans="2:15" ht="18" customHeight="1" x14ac:dyDescent="0.25">
      <c r="B30" s="5"/>
      <c r="C30" s="5"/>
      <c r="D30" s="5"/>
      <c r="E30" s="5"/>
      <c r="F30" s="5"/>
      <c r="G30" s="5"/>
      <c r="H30" s="6"/>
      <c r="I30" s="6"/>
      <c r="J30" s="6"/>
      <c r="K30" s="8"/>
      <c r="L30" s="5"/>
    </row>
    <row r="31" spans="2:15" s="13" customFormat="1" ht="33.75" customHeight="1" x14ac:dyDescent="0.25">
      <c r="B31" s="55" t="s">
        <v>26</v>
      </c>
      <c r="C31" s="55"/>
      <c r="D31" s="55"/>
      <c r="E31" s="36" t="s">
        <v>7</v>
      </c>
      <c r="F31" s="36" t="s">
        <v>8</v>
      </c>
      <c r="G31" s="37" t="s">
        <v>9</v>
      </c>
      <c r="H31" s="36" t="s">
        <v>7</v>
      </c>
      <c r="I31" s="36" t="s">
        <v>8</v>
      </c>
      <c r="J31" s="36" t="s">
        <v>27</v>
      </c>
      <c r="K31" s="56" t="s">
        <v>28</v>
      </c>
      <c r="L31" s="12"/>
    </row>
    <row r="32" spans="2:15" s="15" customFormat="1" ht="18" customHeight="1" x14ac:dyDescent="0.25">
      <c r="B32" s="41" t="s">
        <v>29</v>
      </c>
      <c r="C32" s="41"/>
      <c r="D32" s="41"/>
      <c r="E32" s="57">
        <v>10</v>
      </c>
      <c r="F32" s="57" t="s">
        <v>21</v>
      </c>
      <c r="G32" s="58">
        <v>0</v>
      </c>
      <c r="H32" s="45">
        <v>100</v>
      </c>
      <c r="I32" s="46">
        <v>35000</v>
      </c>
      <c r="J32" s="46">
        <v>350</v>
      </c>
      <c r="K32" s="59">
        <f>J32*(E32*(1-G32))</f>
        <v>3500</v>
      </c>
      <c r="L32" s="14"/>
    </row>
    <row r="33" spans="2:12" s="15" customFormat="1" ht="18" customHeight="1" x14ac:dyDescent="0.25">
      <c r="B33" s="50"/>
      <c r="C33" s="50"/>
      <c r="D33" s="50"/>
      <c r="E33" s="57">
        <v>0</v>
      </c>
      <c r="F33" s="57"/>
      <c r="G33" s="58">
        <v>0</v>
      </c>
      <c r="H33" s="45">
        <v>1</v>
      </c>
      <c r="I33" s="45"/>
      <c r="J33" s="45">
        <f>I33/H33</f>
        <v>0</v>
      </c>
      <c r="K33" s="47">
        <f>J33*(E33*(1-G33))</f>
        <v>0</v>
      </c>
      <c r="L33" s="14"/>
    </row>
    <row r="34" spans="2:12" s="15" customFormat="1" ht="18" customHeight="1" x14ac:dyDescent="0.25">
      <c r="B34" s="50"/>
      <c r="C34" s="50"/>
      <c r="D34" s="50"/>
      <c r="E34" s="57">
        <v>0</v>
      </c>
      <c r="F34" s="57"/>
      <c r="G34" s="58">
        <v>0</v>
      </c>
      <c r="H34" s="45">
        <v>1</v>
      </c>
      <c r="I34" s="45"/>
      <c r="J34" s="45">
        <f>I34/H34</f>
        <v>0</v>
      </c>
      <c r="K34" s="47">
        <f>J34*(E34*(1-G34))</f>
        <v>0</v>
      </c>
      <c r="L34" s="14"/>
    </row>
    <row r="35" spans="2:12" ht="18" customHeight="1" x14ac:dyDescent="0.25">
      <c r="B35" s="55" t="s">
        <v>28</v>
      </c>
      <c r="C35" s="55"/>
      <c r="D35" s="55"/>
      <c r="E35" s="55"/>
      <c r="F35" s="55"/>
      <c r="G35" s="55"/>
      <c r="H35" s="55"/>
      <c r="I35" s="55"/>
      <c r="J35" s="55"/>
      <c r="K35" s="60">
        <f>SUM(K32:K34)</f>
        <v>3500</v>
      </c>
      <c r="L35" s="5"/>
    </row>
    <row r="36" spans="2:12" s="9" customFormat="1" ht="18" customHeight="1" x14ac:dyDescent="0.25">
      <c r="B36" s="55" t="s">
        <v>25</v>
      </c>
      <c r="C36" s="55"/>
      <c r="D36" s="55"/>
      <c r="E36" s="55"/>
      <c r="F36" s="55"/>
      <c r="G36" s="55"/>
      <c r="H36" s="55"/>
      <c r="I36" s="55"/>
      <c r="J36" s="55"/>
      <c r="K36" s="60">
        <f>K35/$C$4</f>
        <v>350</v>
      </c>
      <c r="L36" s="16"/>
    </row>
    <row r="37" spans="2:12" ht="18" customHeight="1" x14ac:dyDescent="0.25">
      <c r="B37" s="5"/>
      <c r="C37" s="5"/>
      <c r="D37" s="5"/>
      <c r="E37" s="5"/>
      <c r="F37" s="5"/>
      <c r="G37" s="5"/>
      <c r="H37" s="6"/>
      <c r="I37" s="6"/>
      <c r="J37" s="6"/>
      <c r="K37" s="8"/>
      <c r="L37" s="5"/>
    </row>
    <row r="38" spans="2:12" ht="18" customHeight="1" x14ac:dyDescent="0.25">
      <c r="B38" s="35" t="s">
        <v>30</v>
      </c>
      <c r="C38" s="35"/>
      <c r="D38" s="35"/>
      <c r="E38" s="61">
        <f>K28/C4</f>
        <v>3132.6536000000001</v>
      </c>
      <c r="F38" s="61"/>
      <c r="G38" s="5"/>
      <c r="H38" s="6"/>
      <c r="I38" s="6"/>
      <c r="J38" s="6"/>
      <c r="K38" s="8"/>
      <c r="L38" s="5"/>
    </row>
    <row r="39" spans="2:12" ht="18" customHeight="1" x14ac:dyDescent="0.25">
      <c r="B39" s="35" t="s">
        <v>31</v>
      </c>
      <c r="C39" s="35"/>
      <c r="D39" s="35"/>
      <c r="E39" s="61">
        <f>K36</f>
        <v>350</v>
      </c>
      <c r="F39" s="61"/>
      <c r="G39" s="5"/>
      <c r="H39" s="6"/>
      <c r="I39" s="6"/>
      <c r="J39" s="6"/>
      <c r="K39" s="8"/>
      <c r="L39" s="5"/>
    </row>
    <row r="40" spans="2:12" ht="18" customHeight="1" x14ac:dyDescent="0.25">
      <c r="B40" s="35" t="s">
        <v>32</v>
      </c>
      <c r="C40" s="35"/>
      <c r="D40" s="35"/>
      <c r="E40" s="62">
        <f>SUM(E38:F39)</f>
        <v>3482.6536000000001</v>
      </c>
      <c r="F40" s="62"/>
      <c r="G40" s="5"/>
      <c r="H40" s="6"/>
      <c r="I40" s="6"/>
      <c r="J40" s="6"/>
      <c r="K40" s="8"/>
      <c r="L40" s="5"/>
    </row>
    <row r="41" spans="2:12" ht="18" customHeight="1" x14ac:dyDescent="0.25">
      <c r="B41" s="5"/>
      <c r="C41" s="5"/>
      <c r="D41" s="5"/>
      <c r="E41" s="5"/>
      <c r="F41" s="5"/>
      <c r="G41" s="5"/>
      <c r="H41" s="6"/>
      <c r="I41" s="6"/>
      <c r="J41" s="6"/>
      <c r="K41" s="8"/>
      <c r="L41" s="5"/>
    </row>
    <row r="42" spans="2:12" ht="18" customHeight="1" x14ac:dyDescent="0.25">
      <c r="B42" s="11"/>
      <c r="C42" s="11"/>
      <c r="D42" s="11"/>
      <c r="E42" s="64"/>
      <c r="F42" s="11"/>
      <c r="G42" s="11"/>
      <c r="H42" s="17"/>
      <c r="I42" s="17"/>
      <c r="J42" s="17"/>
      <c r="K42" s="18"/>
      <c r="L42" s="5"/>
    </row>
    <row r="43" spans="2:12" ht="25.5" customHeight="1" x14ac:dyDescent="0.25">
      <c r="B43" s="66" t="s">
        <v>33</v>
      </c>
      <c r="C43" s="66"/>
      <c r="D43" s="66"/>
      <c r="E43" s="67">
        <f>E40</f>
        <v>3482.6536000000001</v>
      </c>
      <c r="F43" s="67"/>
      <c r="G43" s="63"/>
      <c r="H43" s="6"/>
      <c r="I43" s="6"/>
      <c r="J43" s="6"/>
      <c r="K43" s="8"/>
      <c r="L43" s="5"/>
    </row>
    <row r="44" spans="2:12" ht="25.5" customHeight="1" x14ac:dyDescent="0.25">
      <c r="B44" s="66" t="s">
        <v>34</v>
      </c>
      <c r="C44" s="66"/>
      <c r="D44" s="66"/>
      <c r="E44" s="67">
        <f>E43*(1+I44)</f>
        <v>3587.1332080000002</v>
      </c>
      <c r="F44" s="67"/>
      <c r="G44" s="5"/>
      <c r="H44" s="6"/>
      <c r="I44" s="72">
        <v>0.03</v>
      </c>
      <c r="J44" s="72"/>
      <c r="K44" s="72"/>
      <c r="L44" s="5"/>
    </row>
    <row r="45" spans="2:12" ht="25.5" customHeight="1" x14ac:dyDescent="0.25">
      <c r="B45" s="66" t="s">
        <v>35</v>
      </c>
      <c r="C45" s="66"/>
      <c r="D45" s="66"/>
      <c r="E45" s="67">
        <f>E44*2</f>
        <v>7174.2664160000004</v>
      </c>
      <c r="F45" s="67"/>
      <c r="G45" s="5"/>
      <c r="H45" s="6"/>
      <c r="I45" s="73" t="s">
        <v>36</v>
      </c>
      <c r="J45" s="73"/>
      <c r="K45" s="73"/>
      <c r="L45" s="5"/>
    </row>
    <row r="46" spans="2:12" ht="25.5" customHeight="1" x14ac:dyDescent="0.25">
      <c r="B46" s="66" t="s">
        <v>37</v>
      </c>
      <c r="C46" s="66"/>
      <c r="D46" s="66"/>
      <c r="E46" s="67">
        <f>E44*3</f>
        <v>10761.399624000001</v>
      </c>
      <c r="F46" s="67"/>
      <c r="G46" s="63"/>
      <c r="H46" s="6"/>
      <c r="I46" s="74" t="s">
        <v>38</v>
      </c>
      <c r="J46" s="74"/>
      <c r="K46" s="74"/>
      <c r="L46" s="5"/>
    </row>
    <row r="47" spans="2:12" ht="25.5" customHeight="1" x14ac:dyDescent="0.25">
      <c r="B47" s="68" t="s">
        <v>39</v>
      </c>
      <c r="C47" s="68"/>
      <c r="D47" s="68"/>
      <c r="E47" s="69">
        <f>-(E45/E46)-(-1)</f>
        <v>0.33333333333333337</v>
      </c>
      <c r="F47" s="69"/>
      <c r="G47" s="19"/>
      <c r="H47" s="6"/>
      <c r="I47" s="74"/>
      <c r="J47" s="74"/>
      <c r="K47" s="74"/>
      <c r="L47" s="5"/>
    </row>
    <row r="48" spans="2:12" ht="25.5" customHeight="1" x14ac:dyDescent="0.25">
      <c r="B48" s="70" t="s">
        <v>40</v>
      </c>
      <c r="C48" s="70"/>
      <c r="D48" s="70"/>
      <c r="E48" s="71">
        <f>E46*1.08</f>
        <v>11622.311593920002</v>
      </c>
      <c r="F48" s="71"/>
      <c r="G48" s="5"/>
      <c r="H48" s="6"/>
      <c r="I48" s="6"/>
      <c r="J48" s="6"/>
      <c r="K48" s="8"/>
      <c r="L48" s="5"/>
    </row>
    <row r="49" spans="2:12" ht="25.5" customHeight="1" x14ac:dyDescent="0.25">
      <c r="B49" s="65"/>
      <c r="C49" s="65"/>
      <c r="D49" s="65"/>
      <c r="E49" s="20"/>
      <c r="F49" s="20"/>
      <c r="G49" s="5"/>
      <c r="H49" s="6"/>
      <c r="I49" s="6"/>
      <c r="J49" s="6"/>
      <c r="K49" s="8"/>
      <c r="L49" s="5"/>
    </row>
    <row r="50" spans="2:12" ht="18" customHeight="1" x14ac:dyDescent="0.25">
      <c r="B50" s="23"/>
      <c r="C50" s="23"/>
      <c r="D50" s="23"/>
      <c r="G50" s="5"/>
      <c r="H50" s="6"/>
      <c r="I50" s="6"/>
      <c r="J50" s="6"/>
      <c r="K50" s="8"/>
      <c r="L50" s="5"/>
    </row>
    <row r="51" spans="2:12" ht="78" customHeight="1" x14ac:dyDescent="0.25">
      <c r="B51" s="11"/>
      <c r="C51" s="11"/>
      <c r="D51" s="11"/>
      <c r="E51" s="11"/>
      <c r="F51" s="11"/>
      <c r="G51" s="11"/>
      <c r="H51" s="17"/>
      <c r="I51" s="17"/>
      <c r="J51" s="17"/>
      <c r="K51" s="18"/>
      <c r="L51" s="11"/>
    </row>
    <row r="52" spans="2:12" ht="18" customHeight="1" x14ac:dyDescent="0.25">
      <c r="F52" s="21"/>
      <c r="G52" s="21"/>
      <c r="I52" s="1"/>
      <c r="J52" s="1"/>
    </row>
    <row r="53" spans="2:12" ht="18" customHeight="1" x14ac:dyDescent="0.25">
      <c r="F53" s="21"/>
      <c r="G53" s="21"/>
      <c r="I53" s="1"/>
      <c r="J53" s="1"/>
    </row>
    <row r="54" spans="2:12" ht="18" customHeight="1" x14ac:dyDescent="0.25">
      <c r="F54" s="21"/>
      <c r="G54" s="21"/>
      <c r="I54" s="1"/>
      <c r="J54" s="1"/>
    </row>
    <row r="55" spans="2:12" ht="18" customHeight="1" x14ac:dyDescent="0.25">
      <c r="F55" s="21"/>
      <c r="G55" s="21"/>
      <c r="I55" s="1"/>
      <c r="J55" s="1"/>
    </row>
  </sheetData>
  <mergeCells count="55">
    <mergeCell ref="B9:D9"/>
    <mergeCell ref="D29:J29"/>
    <mergeCell ref="B1:L1"/>
    <mergeCell ref="B3:L3"/>
    <mergeCell ref="H6:J6"/>
    <mergeCell ref="B7:D7"/>
    <mergeCell ref="B8:D8"/>
    <mergeCell ref="B21:D21"/>
    <mergeCell ref="B10:D10"/>
    <mergeCell ref="B11:D11"/>
    <mergeCell ref="B12:D12"/>
    <mergeCell ref="B13:D13"/>
    <mergeCell ref="B14:D14"/>
    <mergeCell ref="B15:D15"/>
    <mergeCell ref="B16:D16"/>
    <mergeCell ref="B17:D17"/>
    <mergeCell ref="B18:D18"/>
    <mergeCell ref="B19:D19"/>
    <mergeCell ref="B20:D20"/>
    <mergeCell ref="B35:J35"/>
    <mergeCell ref="B22:D22"/>
    <mergeCell ref="B23:D23"/>
    <mergeCell ref="B24:D24"/>
    <mergeCell ref="B25:D25"/>
    <mergeCell ref="B26:D26"/>
    <mergeCell ref="B27:D27"/>
    <mergeCell ref="B28:J28"/>
    <mergeCell ref="B31:D31"/>
    <mergeCell ref="B32:D32"/>
    <mergeCell ref="B33:D33"/>
    <mergeCell ref="B34:D34"/>
    <mergeCell ref="B45:D45"/>
    <mergeCell ref="E45:F45"/>
    <mergeCell ref="I45:K45"/>
    <mergeCell ref="B36:J36"/>
    <mergeCell ref="B38:D38"/>
    <mergeCell ref="E38:F38"/>
    <mergeCell ref="B39:D39"/>
    <mergeCell ref="E39:F39"/>
    <mergeCell ref="B40:D40"/>
    <mergeCell ref="E40:F40"/>
    <mergeCell ref="B43:D43"/>
    <mergeCell ref="E43:F43"/>
    <mergeCell ref="B44:D44"/>
    <mergeCell ref="E44:F44"/>
    <mergeCell ref="I44:K44"/>
    <mergeCell ref="B49:D49"/>
    <mergeCell ref="B50:D50"/>
    <mergeCell ref="B46:D46"/>
    <mergeCell ref="E46:F46"/>
    <mergeCell ref="I46:K47"/>
    <mergeCell ref="B47:D47"/>
    <mergeCell ref="E47:F47"/>
    <mergeCell ref="B48:D48"/>
    <mergeCell ref="E48:F48"/>
  </mergeCells>
  <pageMargins left="0.75000000000000011" right="0.75000000000000011" top="1" bottom="1" header="0.5" footer="0.5"/>
  <pageSetup paperSize="0" scale="56"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9519-52D8-4675-A939-E11AA3E9CC4B}">
  <dimension ref="A2:B83"/>
  <sheetViews>
    <sheetView showGridLines="0" topLeftCell="A19" zoomScale="70" zoomScaleNormal="70" workbookViewId="0">
      <selection activeCell="D24" sqref="D24"/>
    </sheetView>
  </sheetViews>
  <sheetFormatPr baseColWidth="10" defaultRowHeight="15.75" x14ac:dyDescent="0.25"/>
  <cols>
    <col min="2" max="2" width="130.25" customWidth="1"/>
  </cols>
  <sheetData>
    <row r="2" spans="1:2" x14ac:dyDescent="0.25">
      <c r="B2" s="75" t="s">
        <v>42</v>
      </c>
    </row>
    <row r="3" spans="1:2" ht="45" x14ac:dyDescent="0.25">
      <c r="B3" s="76" t="s">
        <v>43</v>
      </c>
    </row>
    <row r="4" spans="1:2" x14ac:dyDescent="0.25">
      <c r="B4" s="75" t="s">
        <v>49</v>
      </c>
    </row>
    <row r="5" spans="1:2" x14ac:dyDescent="0.25">
      <c r="A5" s="77" t="s">
        <v>50</v>
      </c>
      <c r="B5" s="75" t="s">
        <v>44</v>
      </c>
    </row>
    <row r="6" spans="1:2" x14ac:dyDescent="0.25">
      <c r="A6" s="77" t="s">
        <v>51</v>
      </c>
      <c r="B6" s="75" t="s">
        <v>45</v>
      </c>
    </row>
    <row r="7" spans="1:2" x14ac:dyDescent="0.25">
      <c r="A7" s="77" t="s">
        <v>52</v>
      </c>
      <c r="B7" s="75" t="s">
        <v>46</v>
      </c>
    </row>
    <row r="8" spans="1:2" x14ac:dyDescent="0.25">
      <c r="A8" s="77" t="s">
        <v>53</v>
      </c>
      <c r="B8" s="75" t="s">
        <v>47</v>
      </c>
    </row>
    <row r="9" spans="1:2" x14ac:dyDescent="0.25">
      <c r="A9" s="77" t="s">
        <v>54</v>
      </c>
      <c r="B9" s="75" t="s">
        <v>48</v>
      </c>
    </row>
    <row r="11" spans="1:2" x14ac:dyDescent="0.25">
      <c r="B11" s="78" t="s">
        <v>55</v>
      </c>
    </row>
    <row r="19" spans="2:2" ht="31.5" x14ac:dyDescent="0.25">
      <c r="B19" s="79" t="s">
        <v>56</v>
      </c>
    </row>
    <row r="21" spans="2:2" x14ac:dyDescent="0.25">
      <c r="B21" s="78" t="s">
        <v>57</v>
      </c>
    </row>
    <row r="41" spans="2:2" ht="157.5" x14ac:dyDescent="0.25">
      <c r="B41" s="79" t="s">
        <v>58</v>
      </c>
    </row>
    <row r="43" spans="2:2" x14ac:dyDescent="0.25">
      <c r="B43" s="80" t="s">
        <v>59</v>
      </c>
    </row>
    <row r="45" spans="2:2" ht="204.75" x14ac:dyDescent="0.25">
      <c r="B45" s="79" t="s">
        <v>60</v>
      </c>
    </row>
    <row r="47" spans="2:2" x14ac:dyDescent="0.25">
      <c r="B47" s="78" t="s">
        <v>61</v>
      </c>
    </row>
    <row r="58" spans="2:2" ht="267.75" x14ac:dyDescent="0.25">
      <c r="B58" s="79" t="s">
        <v>62</v>
      </c>
    </row>
    <row r="60" spans="2:2" x14ac:dyDescent="0.25">
      <c r="B60" s="76"/>
    </row>
    <row r="61" spans="2:2" x14ac:dyDescent="0.25">
      <c r="B61" s="75" t="s">
        <v>63</v>
      </c>
    </row>
    <row r="62" spans="2:2" ht="31.5" x14ac:dyDescent="0.25">
      <c r="B62" s="79" t="s">
        <v>64</v>
      </c>
    </row>
    <row r="70" spans="2:2" x14ac:dyDescent="0.25">
      <c r="B70" s="78" t="s">
        <v>65</v>
      </c>
    </row>
    <row r="72" spans="2:2" ht="30" x14ac:dyDescent="0.25">
      <c r="B72" s="81" t="s">
        <v>66</v>
      </c>
    </row>
    <row r="83" spans="2:2" ht="299.25" x14ac:dyDescent="0.25">
      <c r="B83" s="79" t="s">
        <v>67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C5D7399A419B49826ED664B7326192" ma:contentTypeVersion="11" ma:contentTypeDescription="Create a new document." ma:contentTypeScope="" ma:versionID="e533ec4ceb668213fa10da04e21f67ff">
  <xsd:schema xmlns:xsd="http://www.w3.org/2001/XMLSchema" xmlns:xs="http://www.w3.org/2001/XMLSchema" xmlns:p="http://schemas.microsoft.com/office/2006/metadata/properties" xmlns:ns3="c241ea37-c700-46a6-ae44-825870ce52a5" xmlns:ns4="bc1807e0-4e2f-49bb-878f-20472b249023" targetNamespace="http://schemas.microsoft.com/office/2006/metadata/properties" ma:root="true" ma:fieldsID="a83ee99834e7c19b44cfdd981ac23bfe" ns3:_="" ns4:_="">
    <xsd:import namespace="c241ea37-c700-46a6-ae44-825870ce52a5"/>
    <xsd:import namespace="bc1807e0-4e2f-49bb-878f-20472b24902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1ea37-c700-46a6-ae44-825870ce52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1807e0-4e2f-49bb-878f-20472b249023"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AF29EB-360E-412A-8234-D01D18A3A495}">
  <ds:schemaRefs>
    <ds:schemaRef ds:uri="c241ea37-c700-46a6-ae44-825870ce52a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c1807e0-4e2f-49bb-878f-20472b249023"/>
    <ds:schemaRef ds:uri="http://www.w3.org/XML/1998/namespace"/>
    <ds:schemaRef ds:uri="http://purl.org/dc/dcmitype/"/>
  </ds:schemaRefs>
</ds:datastoreItem>
</file>

<file path=customXml/itemProps2.xml><?xml version="1.0" encoding="utf-8"?>
<ds:datastoreItem xmlns:ds="http://schemas.openxmlformats.org/officeDocument/2006/customXml" ds:itemID="{B372CCCB-2553-4B34-99F2-CB1DB7E86A1A}">
  <ds:schemaRefs>
    <ds:schemaRef ds:uri="http://schemas.microsoft.com/sharepoint/v3/contenttype/forms"/>
  </ds:schemaRefs>
</ds:datastoreItem>
</file>

<file path=customXml/itemProps3.xml><?xml version="1.0" encoding="utf-8"?>
<ds:datastoreItem xmlns:ds="http://schemas.openxmlformats.org/officeDocument/2006/customXml" ds:itemID="{099B3B7F-35B8-431B-A725-EF519FA08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1ea37-c700-46a6-ae44-825870ce52a5"/>
    <ds:schemaRef ds:uri="bc1807e0-4e2f-49bb-878f-20472b2490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COSTEO</vt:lpstr>
      <vt:lpstr>INSTRUCCIONES DE USO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Bejarano</dc:creator>
  <dc:description/>
  <cp:lastModifiedBy>Ardila, Catalina</cp:lastModifiedBy>
  <dcterms:created xsi:type="dcterms:W3CDTF">2015-09-04T11:48:42Z</dcterms:created>
  <dcterms:modified xsi:type="dcterms:W3CDTF">2021-02-02T15:18:01Z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0x0101009CC5D7399A419B49826ED664B7326192</vt:lpwstr>
  </property>
</Properties>
</file>