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unilever-my.sharepoint.com/personal/catalina_ardila_unilever_com/Documents/Food Solutions/2021/CICLO1/CONTENIDO CES/MATERIALES DEFINITIVOS/"/>
    </mc:Choice>
  </mc:AlternateContent>
  <xr:revisionPtr revIDLastSave="1" documentId="8_{75DAE075-F49B-4E12-9107-F7C0DF7DB7EC}" xr6:coauthVersionLast="45" xr6:coauthVersionMax="46" xr10:uidLastSave="{4710745F-9A4B-45D8-9748-486174A55BE8}"/>
  <bookViews>
    <workbookView xWindow="-120" yWindow="-120" windowWidth="20730" windowHeight="11160" xr2:uid="{00000000-000D-0000-FFFF-FFFF00000000}"/>
  </bookViews>
  <sheets>
    <sheet name="SPAGUETTI NAPOLITANA" sheetId="3" r:id="rId1"/>
    <sheet name="INSTRUCCIONES" sheetId="4" r:id="rId2"/>
    <sheet name="ARROZ  COLOMBIANO DE POLLO" sheetId="2" r:id="rId3"/>
  </sheets>
  <definedNames>
    <definedName name="_xlnm.Print_Area" localSheetId="2">'ARROZ  COLOMBIANO DE POLLO'!$A$1:$K$57</definedName>
    <definedName name="_xlnm.Print_Area" localSheetId="0">'SPAGUETTI NAPOLITANA'!$A$1:$M$44</definedName>
    <definedName name="Start3" localSheetId="2">#REF!</definedName>
    <definedName name="Start3" localSheetId="0">#REF!</definedName>
    <definedName name="Start3">#REF!</definedName>
    <definedName name="Start4" localSheetId="2">#REF!</definedName>
    <definedName name="Start4" localSheetId="0">#REF!</definedName>
    <definedName name="Start4">#REF!</definedName>
    <definedName name="Start5" localSheetId="2">#REF!</definedName>
    <definedName name="Start5" localSheetId="0">#REF!</definedName>
    <definedName name="Start5">#REF!</definedName>
  </definedNames>
  <calcPr calcId="191028"/>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J22" i="3" l="1"/>
  <c r="K22" i="3" s="1"/>
  <c r="J23" i="3"/>
  <c r="L23" i="3" s="1"/>
  <c r="J24" i="3"/>
  <c r="K24" i="3" s="1"/>
  <c r="J25" i="3"/>
  <c r="L25" i="3" s="1"/>
  <c r="J26" i="3"/>
  <c r="L26" i="3" s="1"/>
  <c r="J27" i="3"/>
  <c r="L27" i="3" s="1"/>
  <c r="J28" i="3"/>
  <c r="K28" i="3" s="1"/>
  <c r="J29" i="3"/>
  <c r="L29" i="3" s="1"/>
  <c r="J21" i="3"/>
  <c r="K21" i="3" s="1"/>
  <c r="G29" i="3"/>
  <c r="G28" i="3"/>
  <c r="G27" i="3"/>
  <c r="G26" i="3"/>
  <c r="G25" i="3"/>
  <c r="G24" i="3"/>
  <c r="G23" i="3"/>
  <c r="G22" i="3"/>
  <c r="G21" i="3"/>
  <c r="K25" i="3" l="1"/>
  <c r="L22" i="3"/>
  <c r="K29" i="3"/>
  <c r="L24" i="3"/>
  <c r="K23" i="3"/>
  <c r="L21" i="3"/>
  <c r="K27" i="3"/>
  <c r="L28" i="3"/>
  <c r="K26" i="3"/>
  <c r="C11" i="3"/>
  <c r="C13" i="3" s="1"/>
  <c r="H29" i="2"/>
  <c r="H28" i="2"/>
  <c r="J28" i="2" s="1"/>
  <c r="J39" i="2" s="1"/>
  <c r="H27" i="2"/>
  <c r="H26" i="2"/>
  <c r="J38" i="2"/>
  <c r="I38" i="2"/>
  <c r="G38" i="2"/>
  <c r="J37" i="2"/>
  <c r="I37" i="2"/>
  <c r="G37" i="2"/>
  <c r="J36" i="2"/>
  <c r="I36" i="2"/>
  <c r="G36" i="2"/>
  <c r="J35" i="2"/>
  <c r="I35" i="2"/>
  <c r="G35" i="2"/>
  <c r="J34" i="2"/>
  <c r="I34" i="2"/>
  <c r="G34" i="2"/>
  <c r="J33" i="2"/>
  <c r="I33" i="2"/>
  <c r="G33" i="2"/>
  <c r="J32" i="2"/>
  <c r="I32" i="2"/>
  <c r="G32" i="2"/>
  <c r="J31" i="2"/>
  <c r="I31" i="2"/>
  <c r="G31" i="2"/>
  <c r="J30" i="2"/>
  <c r="I30" i="2"/>
  <c r="G30" i="2"/>
  <c r="J29" i="2"/>
  <c r="I29" i="2"/>
  <c r="G29" i="2"/>
  <c r="C12" i="2" s="1"/>
  <c r="C14" i="2" s="1"/>
  <c r="G28" i="2"/>
  <c r="J27" i="2"/>
  <c r="I27" i="2"/>
  <c r="G27" i="2"/>
  <c r="J26" i="2"/>
  <c r="I26" i="2"/>
  <c r="G26" i="2"/>
  <c r="R25" i="2"/>
  <c r="J25" i="2"/>
  <c r="I25" i="2"/>
  <c r="G25" i="2"/>
  <c r="R24" i="2"/>
  <c r="J24" i="2"/>
  <c r="I24" i="2"/>
  <c r="G24" i="2"/>
  <c r="R23" i="2"/>
  <c r="J23" i="2"/>
  <c r="I23" i="2"/>
  <c r="G23" i="2"/>
  <c r="R22" i="2"/>
  <c r="J22" i="2"/>
  <c r="I22" i="2"/>
  <c r="G22" i="2"/>
  <c r="S23" i="2" l="1"/>
  <c r="S24" i="2"/>
  <c r="J41" i="2"/>
  <c r="S25" i="2"/>
  <c r="S22" i="2"/>
  <c r="I28" i="2"/>
  <c r="J40" i="2" s="1"/>
</calcChain>
</file>

<file path=xl/sharedStrings.xml><?xml version="1.0" encoding="utf-8"?>
<sst xmlns="http://schemas.openxmlformats.org/spreadsheetml/2006/main" count="234" uniqueCount="169">
  <si>
    <t>SPAGUETTI NAPOLITANA</t>
  </si>
  <si>
    <t>Tipo de receta</t>
  </si>
  <si>
    <t>ESTÁNDAR</t>
  </si>
  <si>
    <t>Rendimiento</t>
  </si>
  <si>
    <t>(GR-ML-LT..)</t>
  </si>
  <si>
    <t>Tamaño de la porción</t>
  </si>
  <si>
    <t>No. de porciones</t>
  </si>
  <si>
    <t>Rendimiento general</t>
  </si>
  <si>
    <t>Tiempo de preparación</t>
  </si>
  <si>
    <t>60 MINUTOS</t>
  </si>
  <si>
    <t>Temperatura de servicio</t>
  </si>
  <si>
    <t>+3°C</t>
  </si>
  <si>
    <t>Clasificación</t>
  </si>
  <si>
    <t>ARROCES CON PROTEINA</t>
  </si>
  <si>
    <t>INGREDIENTES</t>
  </si>
  <si>
    <t>PESO BRUTO (PRODUCTO SIN ARREGLAR)</t>
  </si>
  <si>
    <t>UNIDAD DE MEDIDA</t>
  </si>
  <si>
    <t xml:space="preserve">CORTES / EQUIVALENCIA </t>
  </si>
  <si>
    <t>% RINDE</t>
  </si>
  <si>
    <t>PESO NETO (PRODUCTO A UTILIZAR)</t>
  </si>
  <si>
    <t>PRESENTACIÓN DE COMPRA</t>
  </si>
  <si>
    <t>PRECIO DE COMPRA</t>
  </si>
  <si>
    <t>COSTO X GR $</t>
  </si>
  <si>
    <t>COSTO MERMA</t>
  </si>
  <si>
    <t>COSTO TOTAL</t>
  </si>
  <si>
    <t>SPAGUETTI</t>
  </si>
  <si>
    <t>gr</t>
  </si>
  <si>
    <t>CRUDO</t>
  </si>
  <si>
    <t>BASE DE TOMATE</t>
  </si>
  <si>
    <t>ALBAHACA</t>
  </si>
  <si>
    <t>DESHOJADA</t>
  </si>
  <si>
    <t>AJO</t>
  </si>
  <si>
    <t>PICADO BRUNOISE</t>
  </si>
  <si>
    <t>TOMATE</t>
  </si>
  <si>
    <t>SIN SEMILLA CORTADO EN CUBOS</t>
  </si>
  <si>
    <t>CEBOLLA</t>
  </si>
  <si>
    <t>QUESO PARMESANO</t>
  </si>
  <si>
    <t>RAYADO</t>
  </si>
  <si>
    <t>MINI BAGUETTE</t>
  </si>
  <si>
    <t>uni</t>
  </si>
  <si>
    <t>CORTADO AL GUSTO</t>
  </si>
  <si>
    <t>AGUA</t>
  </si>
  <si>
    <t>ml</t>
  </si>
  <si>
    <t>PROCEDIMIENTO</t>
  </si>
  <si>
    <t>LAVAR Y DESINFECTAR TODOS LOS INGREDIENTES</t>
  </si>
  <si>
    <t>EN UNA OLLA AGREGAR ACEITE DE OLIVA E INCORPORAR LA CEBOLLA Y EL AJO PICADOS EN BRUNOISE, Y DEJAR COCINAR A FUEGO BAJO POR 3 MINUTOS</t>
  </si>
  <si>
    <t>UNA VEZ LOS INGREDIENTES ESTÉN TRASLUCIDOS AGREGAR EL TOMATE CUBETEADO Y EL AGUA, UNA VEZ ROMPA HERVOR AGREGAR LA KNORR® BASE DE TOMATE REVOLVIENDO CONSTANTEMENTE</t>
  </si>
  <si>
    <t>INCORPORAR LA ALBAHACA Y DEJAR COCINAR A FUEGO BAJO POR 3 MINUTOS, RESERVAR.</t>
  </si>
  <si>
    <t xml:space="preserve">EN UNA OLLA CON ABUNDANTE AGUA CON SAL COCINAR LA PASTA SEGÚN LAS INSTRUCCIONES DEL FABRICANTE </t>
  </si>
  <si>
    <t>EN UN SARTÉN AGREGAR 150 GRS DE SALSA Y 150 GRS DE PASTA COCIDA, MEZCLAR BIEN Y SERVIR EN UN PLATO SOMBRERO O EN LA CAJA DESTINADA A DOMICILIOS ACOMPAÑADO DEL BAGUETTE Y EL QUESO PARMESANO</t>
  </si>
  <si>
    <t/>
  </si>
  <si>
    <t>ARROZ CON POLLO COLOMBIANO</t>
  </si>
  <si>
    <t>ARROZ TIPICO COLOMBIANO</t>
  </si>
  <si>
    <t>FOTO</t>
  </si>
  <si>
    <t>PRODUCTOS UFS</t>
  </si>
  <si>
    <t>TABLA NUTRICIONAL</t>
  </si>
  <si>
    <t>COSTO UNITARIO</t>
  </si>
  <si>
    <t>COSTO DE DESPERDICIO</t>
  </si>
  <si>
    <t>SODIO(mg)</t>
  </si>
  <si>
    <t>PROTEÍNA(g)</t>
  </si>
  <si>
    <t>CARBOHIDRATOS(g)</t>
  </si>
  <si>
    <t>CALORÍAS(Kcal)</t>
  </si>
  <si>
    <t>TOTALES</t>
  </si>
  <si>
    <t>POR PORCION</t>
  </si>
  <si>
    <t>UNIDAD</t>
  </si>
  <si>
    <t>ARROZ COCIDO (federal Madurado recomendación)</t>
  </si>
  <si>
    <t>GR</t>
  </si>
  <si>
    <t>COCIDO</t>
  </si>
  <si>
    <t>Mg</t>
  </si>
  <si>
    <t>PECHUGA DE POLLO</t>
  </si>
  <si>
    <t>PARA DESMECHAR</t>
  </si>
  <si>
    <t>Gr</t>
  </si>
  <si>
    <t>ACEITE</t>
  </si>
  <si>
    <t>ML</t>
  </si>
  <si>
    <t>LIQUIDO</t>
  </si>
  <si>
    <t>HABICHUELA</t>
  </si>
  <si>
    <t>CUBOS</t>
  </si>
  <si>
    <t>Kcal</t>
  </si>
  <si>
    <t>FRUCO® PASTA DE TOMATE</t>
  </si>
  <si>
    <t>PASTA</t>
  </si>
  <si>
    <t>FRUCO ® SALSA DE TOMATE COCINEROS</t>
  </si>
  <si>
    <t>KNORR® CALDO DE GALLINA</t>
  </si>
  <si>
    <t>COCCION PECHUGA</t>
  </si>
  <si>
    <t>KNORR® SABROSEADOR COMPLETO</t>
  </si>
  <si>
    <t>SALTEADO VEGETALES</t>
  </si>
  <si>
    <t>PIMENTON ROJO</t>
  </si>
  <si>
    <t>CUBOS BRUNOISE</t>
  </si>
  <si>
    <t>CEBOLLA CABEZONA</t>
  </si>
  <si>
    <t>FINAMENTE PICADA</t>
  </si>
  <si>
    <t>CEBOLLA LARGA</t>
  </si>
  <si>
    <t>ARVEJA</t>
  </si>
  <si>
    <t>CRUDA PARA COCCION</t>
  </si>
  <si>
    <t>AJO PASTA</t>
  </si>
  <si>
    <t>COMINO</t>
  </si>
  <si>
    <t>MOLIDO</t>
  </si>
  <si>
    <t>PIMIENTA</t>
  </si>
  <si>
    <t>MOLIDA</t>
  </si>
  <si>
    <t>HOJA DE TAMAL</t>
  </si>
  <si>
    <t xml:space="preserve">HOJA </t>
  </si>
  <si>
    <t>HACER TABACOS COCCION ARROZ</t>
  </si>
  <si>
    <t>LIQUIDO COCCION PECHUGA POLLO</t>
  </si>
  <si>
    <t>SE ADICIONA AL MEZCLAR</t>
  </si>
  <si>
    <t>COSTO DEL DESPERDICIO</t>
  </si>
  <si>
    <t>COSTO POR PORCIÓN</t>
  </si>
  <si>
    <t>LAVE Y DESINFECTE TODOS LOS INGREDIENTES 
COCINE LA PECHUGA  CON  EL CALDO DE GALLINA, Y RESERVE PARTE DEL AGUA DE LA COCCION EN LO POSIBLE Y DEMECHE EN HILACHAS GRUESAS.</t>
  </si>
  <si>
    <r>
      <t>REALIZAR LOS SIGUIENTES CORTES EN  LOS VEGETALES:</t>
    </r>
    <r>
      <rPr>
        <sz val="14"/>
        <color theme="1"/>
        <rFont val="Arial"/>
        <family val="2"/>
      </rPr>
      <t xml:space="preserve"> (Cebollas finamente picadas, pimenton en julianas, Habichuela en cubos)</t>
    </r>
  </si>
  <si>
    <t>COCINE EL POLLO JUNTO CON EL CALDO DE GALLINA, LAURES Y RETAZOS DE CEBOLLA Y PIMENTON DE APROVECHAMIENTO DEL MISE EN PLACE. (RESERVAR LUEGO DE LA COCCION PECHUGAS Y FONDO POR APARTE)</t>
  </si>
  <si>
    <t>COCINAR EL ARROZ CON SAL Y ACEITE Y LAS HOJAS DE TAMAL EN LA MARMITA HASTA QUE ESTE QUEDE TOALMENTE COCIDO Y SUELTO.</t>
  </si>
  <si>
    <t>LLEVAR A UNA MARMITA O BASCULANTE , ACEITE Y SALTEAR LOS VEGETLAES (CEBOLLAS, PIMENTON  AGREGAR KNORR® SABROSEADOR , COMINO , PIMIENTA Y LA ARVEJAS ALDENTES PREVIAMENTE COCIDAS, COCINE DURANTE 10  MINUTOS A FUEGO MEDIO - BAJO.</t>
  </si>
  <si>
    <t>AGREGUE EL POLLO DESMENUZADO, PASTA DE AJO Y LA SALSA  CON TOMATE MEZCLE, HASTA OBTENER UNIFORMIDAD EN LA PREPARACIÓN.
AGREGUE LA CANTIDAD DEL CALDO DE LA COCCION DE LA RECETA HASTA COCINAR 15 MINUTOS APROXIMADAMENTE HASTA TENER UNA GUISO SEMI ESPESO.</t>
  </si>
  <si>
    <t xml:space="preserve">LLEVAR A ABATIMIENTO +3°C </t>
  </si>
  <si>
    <t>SERVIR EN PORCIONES DE 380-400 GRAMOS EN EMPAQUE DE BASQUETASY LUEGO DAR VACIO AL 80% APROX</t>
  </si>
  <si>
    <t>NOTA CULINARIA: SI HAY VIABILIDAD EN EL PROCESO DE REALIZAR EL ARROZ CON EL FONDO DE LAS PECHUGAS PREVIEMANETE COCINADAS ES LO RECOMENDABLE, TENIENDO EL CUENTA EL NO USO DE SAL Y SEGUIR USANDO LA HOJA DE TAMAL PARA AROMATIZAR</t>
  </si>
  <si>
    <t>EQUIPO DE PRODUCCIÓN</t>
  </si>
  <si>
    <t>SARTEN BASCULANTE O MARMITA, EMPACADORA A VACIO</t>
  </si>
  <si>
    <t>EQUIPO DE PRESENTACIÓN</t>
  </si>
  <si>
    <t xml:space="preserve">BASQUETA DE ATMOSFERA APTA PARA MICROONDAS </t>
  </si>
  <si>
    <t>DELIVERY:</t>
  </si>
  <si>
    <t>REGENERADO:</t>
  </si>
  <si>
    <t>Sólo Carre, horno/calor/ 110ºC/ 10 min.</t>
  </si>
  <si>
    <t>VIDA UTIL POST COCCIÓN:</t>
  </si>
  <si>
    <t>2 dias en refrigerador 0-4ºC</t>
  </si>
  <si>
    <t>ENVOLTORIO PRODUCTO:</t>
  </si>
  <si>
    <t>Carré,barqueta 300 cc</t>
  </si>
  <si>
    <t>PORCIONADO:</t>
  </si>
  <si>
    <t>Guardar en bandeja descartable con separadores de nylon.</t>
  </si>
  <si>
    <t>ENVOLTORIO PRODUCTO 2:</t>
  </si>
  <si>
    <t>Compota y chips, barqueta 200 cc</t>
  </si>
  <si>
    <t xml:space="preserve"> </t>
  </si>
  <si>
    <t>ENVOLTORIO SALSA 1:</t>
  </si>
  <si>
    <t>Salsa aceite peregil,vaso tapa 100cc</t>
  </si>
  <si>
    <t>REGENERADO DE EMPLATADO:</t>
  </si>
  <si>
    <t>Antes de servir, retirar carré 10 minutos antes del refrigerador y calentar en horno Calor 150 ºc, 5 minutos, atemperar salsa y colocar guarnición a Tª ambiente.</t>
  </si>
  <si>
    <t>ENVOLTORIO SALSA 2:</t>
  </si>
  <si>
    <t>Aceto, vaso tapa 50 cc</t>
  </si>
  <si>
    <t>AVISO PERSONAL DELIVERY:</t>
  </si>
  <si>
    <t>Inmediato</t>
  </si>
  <si>
    <t>MÉTODO DE PREPARACIÓN:</t>
  </si>
  <si>
    <t>Para limpiar el carré: Raspar las costillas hasta despegar completamente la carne que tiene adherida, cuidando de no lastimar la zona en donde se aloja el carré.Retirar sobre la grasa un cuadrillé y disponerlo sobre una placa para horno. Mezclar la sal gruesa con el tomillo, el romero y la salvia picada. Expolvorear el carré con ésta mezcla y llevar a horno a 180 ºC durante 20 minutos y completar cocción.</t>
  </si>
  <si>
    <t>MONTAJE MENAJE Y DECORACIÓN</t>
  </si>
  <si>
    <r>
      <t xml:space="preserve">En un plato paleta de presentación de cerámica blanca se coloca la porción de carré en el centro. A la izquierda del plato se coloca la compota y los chips de manzana intercalado formando una torre. Se decora con el aceite de peregil alrededor del carré. Desde el centro de la costilla hacia el borde del plato se decora con la salsa de aceto. Un suave recorrido de aceto sobre los chips formando finisimas hebras.
</t>
    </r>
    <r>
      <rPr>
        <b/>
        <sz val="12"/>
        <color indexed="8"/>
        <rFont val="Arial"/>
        <family val="2"/>
      </rPr>
      <t>MONTAJE PARA DOMICILIO/TAKE AWAY:</t>
    </r>
    <r>
      <rPr>
        <sz val="12"/>
        <color indexed="8"/>
        <rFont val="Arial"/>
        <family val="2"/>
      </rPr>
      <t xml:space="preserve"> En una barqueta rectangular madiana colocar en un lado las patatas y en el otro los trozos de carne. en el centro se coloca la compota bien asentada. Las chips de manzana con gotas de aceto en otro recipiente de cartón, pequeño. todo en bolsa de papel con juego de cubiertos deshechables. checkear si acompña bebido y/o postre.</t>
    </r>
  </si>
  <si>
    <t>INFORMACION NUTRICIONAL, ALERGENOS E INTOLERANCIAS</t>
  </si>
  <si>
    <t>Contiene gluten, trazas de huevo, lactosa.Contenido Calórico 562 kCalorias/ Ración.</t>
  </si>
  <si>
    <r>
      <t>Manual de uso formato: Receta estándar.</t>
    </r>
    <r>
      <rPr>
        <sz val="11"/>
        <color rgb="FF000000"/>
        <rFont val="Calibri"/>
        <family val="2"/>
        <scheme val="minor"/>
      </rPr>
      <t> </t>
    </r>
  </si>
  <si>
    <t xml:space="preserve">Este formato nos permitirá realizar el costeo y detallar el procedimiento paso a paso de una receta, el mismo es muy útil a la hora de controlar la cantidad de ingredientes, sus mermas y costo final por porción. 
El formato cuenta con 3 partes:  
Resumen de la receta 
Listado de ingredientes  
Procedimiento </t>
  </si>
  <si>
    <r>
      <t>RESUMEN DE LA RECETA</t>
    </r>
    <r>
      <rPr>
        <sz val="11"/>
        <color rgb="FF000000"/>
        <rFont val="Calibri"/>
        <family val="2"/>
        <scheme val="minor"/>
      </rPr>
      <t> </t>
    </r>
  </si>
  <si>
    <t>Fila 9: En esta se ubica el nombre de la receta en este ejemplo SPGUETTI NAPOLITANA </t>
  </si>
  <si>
    <t>Fila 10: En esta se ubica el tipo de receta, la cual puede ser ESTANDAR como en el ejemplo o SUB RECETA </t>
  </si>
  <si>
    <t>Fila 11: En esta se ubica el rendimiento general de la receta (este es un valor autocalculado por lo que no se debe llenar manualmente). </t>
  </si>
  <si>
    <t>Fila 12: En esta se ubica el tamaño de la porción, este valor debe ser asignado de forma manual. </t>
  </si>
  <si>
    <t>Fila 13: En esta se ubica el No. De porciones, este es un valor autocalculado y es el resultado de dividir el rendimiento entre el tamaño de la porción. </t>
  </si>
  <si>
    <t>Fila 14: En esta se ubica el rendimiento general, este es un valor autocalculado que resulta del promedio de los rendimientos de cada ingrediente de la receta. </t>
  </si>
  <si>
    <t>Fila 15: En esta se ubica el tiempo de preparación este valor se asigna de forma manual, después de realizar el flujo de procesos y estar seguros del tiempo que va a tomar la preparación. </t>
  </si>
  <si>
    <t>Fila 16: En esta se ubica la temperatura de servicio en este punto se define a que temperatura se debe servir la preparación el ejemplo al ser un plato caliente debe servirse a 60°C, si fuese un plato frío se debería servir entre 3 y 8 °C y en el caso de congelados como los helados alrededor de los    -18°C. </t>
  </si>
  <si>
    <t>Fila 17: En esta se ubica la clasificación, la cual se asigna dependiendo el tipo de operación, se puede clasificar en ENTRADAS, FUERTES, POSTRES, o en CARNES, GUARNICIONES, ARROCES etc. </t>
  </si>
  <si>
    <r>
      <t>LISTADO DE INGREDIENTES </t>
    </r>
    <r>
      <rPr>
        <sz val="11"/>
        <color rgb="FF000000"/>
        <rFont val="Calibri"/>
        <family val="2"/>
        <scheme val="minor"/>
      </rPr>
      <t> </t>
    </r>
  </si>
  <si>
    <t>En el listado de ingredientes, se incluyen todos y cada uno de los componentes de la receta, a excepción de empaques y demás los cuales se incluyen en el documento de costeo. </t>
  </si>
  <si>
    <t>Ingredientes: Se escribe el nombre del ingrediente tal y como lo tengamos contemplado desde el área de compras. </t>
  </si>
  <si>
    <t>Peso Bruto: Es la cantidad de producto sin arreglar, expresada en gramos, mililitros o unidades, que se requieren para esta receta. </t>
  </si>
  <si>
    <t>Unidad de medida: Se escribe la unidad dependiendo si es un solido liquido etc., se debe expresar siempre en términos de Gramos (gr) Mililitros (ml) Unidades (uni). </t>
  </si>
  <si>
    <t>Cortes/ equivalencia: En esta columna se expresa el corte o la forma en que se debe usar el ingrediente esta indicación puede ser: picado en brunoise, sin semilla cortado en cubos, rayado, etc. </t>
  </si>
  <si>
    <t>%rinde: Es el porcentaje aprovechable de producto, en el caso de un tomate es el porcentaje que puedo usar después de quitar piel y semillas. </t>
  </si>
  <si>
    <t>Peso neto: Esta es una columna auto calculada y no debe ser llenada, es el resultado de multiplicar el peso bruto por el rendimiento, esto permite obtener el peso que realmente es utilizable de cada ingrediente. </t>
  </si>
  <si>
    <t>Presentación de compra: Este valor se expresa en Gramos, Mililitros, unidades y corresponde a el tamaño (peso volumen o unidades) que me vende mi proveedor. </t>
  </si>
  <si>
    <t>Precio de compra: Es el precio al que mi proveedor vende la presentación de compra. </t>
  </si>
  <si>
    <t>Costo x Gr: Esta es una columna auto calculada y no debe ser llenada, es el resultado de dividir el precio de compra entre la presentación. </t>
  </si>
  <si>
    <t>Costo merma: Esta es una columna auto calculada y no debe ser llenada, es el resultado de multiplicar el costo por gramo por los gramos de merma de cada ingrediente. </t>
  </si>
  <si>
    <t>Costo total: Esta es una columna auto calculada y no debe ser llenada, es el resultado de multiplicar el costo por gramo por el peso neto. </t>
  </si>
  <si>
    <t>En este espacio se deben incluir las instrucciones de preparación paso a paso lo más detallado posible con el fin de que cualquier integrante de la brigada pueda replicarla.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</si>
</sst>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 #,##0;[Red]\-&quot;$&quot;\ #,##0"/>
    <numFmt numFmtId="8" formatCode="&quot;$&quot;\ #,##0.00;[Red]\-&quot;$&quot;\ #,##0.00"/>
    <numFmt numFmtId="41" formatCode="_-* #,##0_-;\-* #,##0_-;_-* &quot;-&quot;_-;_-@_-"/>
    <numFmt numFmtId="44" formatCode="_-&quot;$&quot;\ * #,##0.00_-;\-&quot;$&quot;\ * #,##0.00_-;_-&quot;$&quot;\ * &quot;-&quot;??_-;_-@_-"/>
    <numFmt numFmtId="164" formatCode="_-&quot;$&quot;* #,##0.00_-;\-&quot;$&quot;* #,##0.00_-;_-&quot;$&quot;* &quot;-&quot;??_-;_-@_-"/>
    <numFmt numFmtId="165" formatCode="_-[$$-240A]\ * #,##0.00_-;\-[$$-240A]\ * #,##0.00_-;_-[$$-240A]\ * &quot;-&quot;??_-;_-@_-"/>
    <numFmt numFmtId="166" formatCode="&quot;$&quot;\ #,##0.0;[Red]\-&quot;$&quot;\ #,##0.0"/>
    <numFmt numFmtId="167" formatCode="_-&quot;$&quot;* #,##0_-;\-&quot;$&quot;* #,##0_-;_-&quot;$&quot;* &quot;-&quot;??_-;_-@_-"/>
  </numFmts>
  <fonts count="24" x14ac:knownFonts="1">
    <font>
      <sz val="11"/>
      <color theme="1"/>
      <name val="Calibri"/>
      <family val="2"/>
      <scheme val="minor"/>
    </font>
    <font>
      <sz val="11"/>
      <color theme="1"/>
      <name val="Calibri"/>
      <family val="2"/>
      <scheme val="minor"/>
    </font>
    <font>
      <sz val="12"/>
      <color theme="1"/>
      <name val="Calibri"/>
      <family val="2"/>
      <scheme val="minor"/>
    </font>
    <font>
      <sz val="10"/>
      <name val="Arial"/>
      <family val="2"/>
    </font>
    <font>
      <b/>
      <sz val="12"/>
      <color theme="0"/>
      <name val="Arial"/>
      <family val="2"/>
    </font>
    <font>
      <sz val="12"/>
      <color theme="1"/>
      <name val="Arial"/>
      <family val="2"/>
    </font>
    <font>
      <b/>
      <sz val="12"/>
      <color theme="1"/>
      <name val="Arial"/>
      <family val="2"/>
    </font>
    <font>
      <b/>
      <sz val="12"/>
      <color indexed="8"/>
      <name val="Arial"/>
      <family val="2"/>
    </font>
    <font>
      <sz val="12"/>
      <color indexed="8"/>
      <name val="Arial"/>
      <family val="2"/>
    </font>
    <font>
      <sz val="11"/>
      <color theme="1"/>
      <name val="Arial"/>
      <family val="2"/>
    </font>
    <font>
      <b/>
      <sz val="14"/>
      <color theme="1"/>
      <name val="Arial"/>
      <family val="2"/>
    </font>
    <font>
      <b/>
      <sz val="12"/>
      <name val="Arial"/>
      <family val="2"/>
    </font>
    <font>
      <b/>
      <sz val="11"/>
      <color theme="1"/>
      <name val="Arial"/>
      <family val="2"/>
    </font>
    <font>
      <sz val="14"/>
      <color theme="1"/>
      <name val="Arial"/>
      <family val="2"/>
    </font>
    <font>
      <b/>
      <sz val="12"/>
      <color rgb="FF00B050"/>
      <name val="Arial"/>
      <family val="2"/>
    </font>
    <font>
      <b/>
      <sz val="14"/>
      <color theme="1"/>
      <name val="Arial"/>
      <family val="2"/>
    </font>
    <font>
      <sz val="11"/>
      <color theme="1"/>
      <name val="Arial"/>
      <family val="2"/>
    </font>
    <font>
      <b/>
      <sz val="10"/>
      <color theme="1"/>
      <name val="Arial"/>
      <family val="2"/>
    </font>
    <font>
      <sz val="10"/>
      <color theme="1"/>
      <name val="Arial"/>
      <family val="2"/>
    </font>
    <font>
      <sz val="12"/>
      <name val="Arial"/>
      <family val="2"/>
    </font>
    <font>
      <b/>
      <sz val="11"/>
      <color theme="0"/>
      <name val="Arial"/>
      <family val="2"/>
    </font>
    <font>
      <b/>
      <sz val="11"/>
      <color rgb="FF000000"/>
      <name val="Calibri"/>
      <family val="2"/>
      <scheme val="minor"/>
    </font>
    <font>
      <sz val="11"/>
      <color rgb="FF000000"/>
      <name val="Calibri"/>
      <family val="2"/>
      <scheme val="minor"/>
    </font>
    <font>
      <sz val="11"/>
      <name val="Calibri"/>
      <family val="2"/>
    </font>
  </fonts>
  <fills count="15">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theme="5" tint="0.39997558519241921"/>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FFFF00"/>
        <bgColor indexed="64"/>
      </patternFill>
    </fill>
    <fill>
      <patternFill patternType="solid">
        <fgColor theme="5"/>
        <bgColor indexed="64"/>
      </patternFill>
    </fill>
    <fill>
      <patternFill patternType="solid">
        <fgColor theme="8" tint="0.39997558519241921"/>
        <bgColor indexed="64"/>
      </patternFill>
    </fill>
    <fill>
      <patternFill patternType="solid">
        <fgColor rgb="FF00B050"/>
        <bgColor indexed="64"/>
      </patternFill>
    </fill>
    <fill>
      <patternFill patternType="solid">
        <fgColor rgb="FFE8641B"/>
        <bgColor indexed="64"/>
      </patternFill>
    </fill>
    <fill>
      <patternFill patternType="solid">
        <fgColor theme="0"/>
        <bgColor indexed="64"/>
      </patternFill>
    </fill>
    <fill>
      <patternFill patternType="solid">
        <fgColor rgb="FFFF6600"/>
        <bgColor indexed="64"/>
      </patternFill>
    </fill>
    <fill>
      <patternFill patternType="solid">
        <fgColor theme="5" tint="0.79998168889431442"/>
        <bgColor indexed="64"/>
      </patternFill>
    </fill>
  </fills>
  <borders count="1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7">
    <xf numFmtId="0" fontId="0" fillId="0" borderId="0"/>
    <xf numFmtId="41"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xf numFmtId="44" fontId="1" fillId="0" borderId="0" applyFont="0" applyFill="0" applyBorder="0" applyAlignment="0" applyProtection="0"/>
  </cellStyleXfs>
  <cellXfs count="120">
    <xf numFmtId="0" fontId="0" fillId="0" borderId="0" xfId="0"/>
    <xf numFmtId="0" fontId="5" fillId="0" borderId="1" xfId="0" applyFont="1" applyBorder="1"/>
    <xf numFmtId="0" fontId="4" fillId="11" borderId="1" xfId="0" applyFont="1" applyFill="1" applyBorder="1" applyAlignment="1">
      <alignment horizontal="left" wrapText="1"/>
    </xf>
    <xf numFmtId="0" fontId="6" fillId="0" borderId="1" xfId="0" applyFont="1" applyBorder="1" applyAlignment="1">
      <alignment horizontal="left"/>
    </xf>
    <xf numFmtId="0" fontId="9" fillId="0" borderId="0" xfId="0" applyFont="1" applyBorder="1"/>
    <xf numFmtId="0" fontId="5" fillId="0" borderId="5" xfId="4" applyFont="1" applyBorder="1"/>
    <xf numFmtId="0" fontId="5" fillId="0" borderId="4" xfId="4" applyFont="1" applyBorder="1"/>
    <xf numFmtId="0" fontId="5" fillId="0" borderId="6" xfId="4" applyFont="1" applyBorder="1"/>
    <xf numFmtId="0" fontId="5" fillId="0" borderId="7" xfId="4" applyFont="1" applyBorder="1"/>
    <xf numFmtId="0" fontId="5" fillId="0" borderId="0" xfId="4" applyFont="1" applyBorder="1"/>
    <xf numFmtId="0" fontId="5" fillId="0" borderId="8" xfId="4" applyFont="1" applyBorder="1"/>
    <xf numFmtId="0" fontId="5" fillId="0" borderId="9" xfId="4" applyFont="1" applyBorder="1"/>
    <xf numFmtId="0" fontId="5" fillId="0" borderId="2" xfId="4" applyFont="1" applyBorder="1"/>
    <xf numFmtId="0" fontId="5" fillId="0" borderId="10" xfId="4" applyFont="1" applyBorder="1"/>
    <xf numFmtId="41" fontId="9" fillId="0" borderId="0" xfId="1" applyFont="1" applyBorder="1"/>
    <xf numFmtId="41" fontId="9" fillId="0" borderId="0" xfId="0" applyNumberFormat="1" applyFont="1" applyBorder="1"/>
    <xf numFmtId="0" fontId="11" fillId="2" borderId="1" xfId="5" applyFont="1" applyFill="1" applyBorder="1" applyAlignment="1">
      <alignment horizontal="left" vertical="center" wrapText="1"/>
    </xf>
    <xf numFmtId="0" fontId="5" fillId="0" borderId="1" xfId="4" applyFont="1" applyBorder="1"/>
    <xf numFmtId="0" fontId="11" fillId="2" borderId="1" xfId="5" applyFont="1" applyFill="1" applyBorder="1" applyAlignment="1">
      <alignment horizontal="left"/>
    </xf>
    <xf numFmtId="0" fontId="11" fillId="3" borderId="1" xfId="5" applyFont="1" applyFill="1" applyBorder="1" applyAlignment="1">
      <alignment horizontal="left" vertical="center"/>
    </xf>
    <xf numFmtId="0" fontId="6" fillId="5" borderId="1" xfId="4" applyFont="1" applyFill="1" applyBorder="1" applyAlignment="1">
      <alignment horizontal="center" vertical="center"/>
    </xf>
    <xf numFmtId="0" fontId="6" fillId="5" borderId="1" xfId="4" applyFont="1" applyFill="1" applyBorder="1" applyAlignment="1">
      <alignment horizontal="center" vertical="center" wrapText="1"/>
    </xf>
    <xf numFmtId="0" fontId="6" fillId="5" borderId="0" xfId="4" applyFont="1" applyFill="1" applyBorder="1" applyAlignment="1">
      <alignment horizontal="center" vertical="center"/>
    </xf>
    <xf numFmtId="0" fontId="9" fillId="0" borderId="1" xfId="0" applyFont="1" applyBorder="1"/>
    <xf numFmtId="1" fontId="9" fillId="0" borderId="1" xfId="0" applyNumberFormat="1" applyFont="1" applyBorder="1"/>
    <xf numFmtId="10" fontId="9" fillId="6" borderId="1" xfId="3" applyNumberFormat="1" applyFont="1" applyFill="1" applyBorder="1"/>
    <xf numFmtId="2" fontId="9" fillId="0" borderId="1" xfId="0" applyNumberFormat="1" applyFont="1" applyBorder="1"/>
    <xf numFmtId="164" fontId="9" fillId="0" borderId="1" xfId="2" applyFont="1" applyBorder="1"/>
    <xf numFmtId="2" fontId="9" fillId="0" borderId="0" xfId="0" applyNumberFormat="1" applyFont="1" applyBorder="1"/>
    <xf numFmtId="165" fontId="9" fillId="0" borderId="1" xfId="2" applyNumberFormat="1" applyFont="1" applyBorder="1"/>
    <xf numFmtId="0" fontId="12" fillId="7" borderId="1" xfId="0" applyFont="1" applyFill="1" applyBorder="1"/>
    <xf numFmtId="1" fontId="12" fillId="7" borderId="1" xfId="0" applyNumberFormat="1" applyFont="1" applyFill="1" applyBorder="1"/>
    <xf numFmtId="10" fontId="12" fillId="7" borderId="1" xfId="3" applyNumberFormat="1" applyFont="1" applyFill="1" applyBorder="1"/>
    <xf numFmtId="2" fontId="12" fillId="0" borderId="0" xfId="0" applyNumberFormat="1" applyFont="1" applyBorder="1"/>
    <xf numFmtId="0" fontId="12" fillId="0" borderId="0" xfId="0" applyFont="1" applyBorder="1"/>
    <xf numFmtId="0" fontId="12" fillId="8" borderId="1" xfId="0" applyFont="1" applyFill="1" applyBorder="1" applyAlignment="1">
      <alignment wrapText="1"/>
    </xf>
    <xf numFmtId="164" fontId="9" fillId="0" borderId="1" xfId="0" applyNumberFormat="1" applyFont="1" applyBorder="1"/>
    <xf numFmtId="164" fontId="9" fillId="0" borderId="1" xfId="0" applyNumberFormat="1" applyFont="1" applyBorder="1" applyAlignment="1">
      <alignment vertical="center"/>
    </xf>
    <xf numFmtId="164" fontId="9" fillId="0" borderId="1" xfId="2" applyFont="1" applyBorder="1" applyAlignment="1">
      <alignment vertical="center"/>
    </xf>
    <xf numFmtId="0" fontId="9" fillId="0" borderId="1" xfId="0" applyFont="1" applyBorder="1" applyAlignment="1">
      <alignment wrapText="1"/>
    </xf>
    <xf numFmtId="0" fontId="9" fillId="0" borderId="1" xfId="0" applyFont="1" applyBorder="1" applyAlignment="1">
      <alignment vertical="center"/>
    </xf>
    <xf numFmtId="0" fontId="17" fillId="10" borderId="1" xfId="4" applyFont="1" applyFill="1" applyBorder="1"/>
    <xf numFmtId="0" fontId="18" fillId="0" borderId="1" xfId="4" applyFont="1" applyBorder="1"/>
    <xf numFmtId="0" fontId="18" fillId="0" borderId="0" xfId="4" applyFont="1" applyBorder="1" applyAlignment="1">
      <alignment horizontal="center"/>
    </xf>
    <xf numFmtId="0" fontId="11" fillId="0" borderId="0" xfId="5" applyFont="1" applyFill="1" applyBorder="1" applyAlignment="1">
      <alignment horizontal="left" vertical="center"/>
    </xf>
    <xf numFmtId="0" fontId="16" fillId="0" borderId="1" xfId="0" applyFont="1" applyBorder="1"/>
    <xf numFmtId="0" fontId="5" fillId="0" borderId="1" xfId="0" applyFont="1" applyBorder="1" applyAlignment="1">
      <alignment vertical="center"/>
    </xf>
    <xf numFmtId="0" fontId="5" fillId="12" borderId="1" xfId="0" applyFont="1" applyFill="1" applyBorder="1" applyAlignment="1">
      <alignment horizontal="center" vertical="center"/>
    </xf>
    <xf numFmtId="0" fontId="5" fillId="0" borderId="1" xfId="0" applyFont="1" applyBorder="1" applyAlignment="1">
      <alignment horizontal="center" vertical="center"/>
    </xf>
    <xf numFmtId="0" fontId="19" fillId="0" borderId="1" xfId="0" applyFont="1" applyBorder="1" applyAlignment="1">
      <alignment vertical="center"/>
    </xf>
    <xf numFmtId="6"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8" fontId="5" fillId="0" borderId="1" xfId="0" applyNumberFormat="1" applyFont="1" applyFill="1" applyBorder="1" applyAlignment="1">
      <alignment horizontal="center" vertical="center"/>
    </xf>
    <xf numFmtId="166" fontId="5" fillId="0" borderId="1" xfId="0" applyNumberFormat="1" applyFont="1" applyFill="1" applyBorder="1" applyAlignment="1">
      <alignment horizontal="center" vertical="center"/>
    </xf>
    <xf numFmtId="167" fontId="9" fillId="0" borderId="1" xfId="2" applyNumberFormat="1" applyFont="1" applyBorder="1"/>
    <xf numFmtId="0" fontId="5" fillId="0" borderId="1" xfId="4" applyFont="1" applyBorder="1" applyAlignment="1">
      <alignment horizontal="center"/>
    </xf>
    <xf numFmtId="0" fontId="5" fillId="6" borderId="1" xfId="0" applyFont="1" applyFill="1" applyBorder="1" applyAlignment="1"/>
    <xf numFmtId="0" fontId="6" fillId="5" borderId="0" xfId="4" applyFont="1" applyFill="1" applyBorder="1" applyAlignment="1">
      <alignment horizontal="center" vertical="center" wrapText="1"/>
    </xf>
    <xf numFmtId="0" fontId="18" fillId="0" borderId="1" xfId="4" applyFont="1" applyBorder="1" applyAlignment="1">
      <alignment horizontal="center"/>
    </xf>
    <xf numFmtId="0" fontId="15" fillId="0" borderId="1" xfId="4" applyFont="1" applyBorder="1" applyAlignment="1">
      <alignment horizontal="center" vertical="center" wrapText="1"/>
    </xf>
    <xf numFmtId="0" fontId="10" fillId="0" borderId="1" xfId="4" applyFont="1" applyBorder="1" applyAlignment="1">
      <alignment horizontal="center" vertical="center" wrapText="1"/>
    </xf>
    <xf numFmtId="0" fontId="11" fillId="5" borderId="1" xfId="0" applyFont="1" applyFill="1" applyBorder="1" applyAlignment="1">
      <alignment horizontal="center"/>
    </xf>
    <xf numFmtId="49" fontId="5" fillId="0" borderId="1" xfId="0" applyNumberFormat="1" applyFont="1" applyBorder="1" applyAlignment="1">
      <alignment horizontal="left" vertical="center" wrapText="1"/>
    </xf>
    <xf numFmtId="0" fontId="5" fillId="0" borderId="11" xfId="4" applyFont="1" applyBorder="1" applyAlignment="1">
      <alignment horizontal="center"/>
    </xf>
    <xf numFmtId="0" fontId="5" fillId="0" borderId="3" xfId="4" applyFont="1" applyBorder="1" applyAlignment="1">
      <alignment horizontal="center"/>
    </xf>
    <xf numFmtId="0" fontId="5" fillId="0" borderId="12" xfId="4" applyFont="1" applyBorder="1" applyAlignment="1">
      <alignment horizontal="center"/>
    </xf>
    <xf numFmtId="0" fontId="5" fillId="0" borderId="1" xfId="4" applyFont="1" applyBorder="1" applyAlignment="1">
      <alignment horizontal="center"/>
    </xf>
    <xf numFmtId="1" fontId="17" fillId="10" borderId="1" xfId="4" applyNumberFormat="1" applyFont="1" applyFill="1" applyBorder="1" applyAlignment="1">
      <alignment horizontal="center"/>
    </xf>
    <xf numFmtId="10" fontId="18" fillId="0" borderId="1" xfId="4" applyNumberFormat="1" applyFont="1" applyBorder="1" applyAlignment="1">
      <alignment horizontal="center"/>
    </xf>
    <xf numFmtId="0" fontId="11" fillId="0" borderId="0" xfId="4" applyFont="1" applyFill="1" applyBorder="1" applyAlignment="1">
      <alignment horizontal="center"/>
    </xf>
    <xf numFmtId="0" fontId="5" fillId="0" borderId="1" xfId="0" applyFont="1" applyBorder="1" applyAlignment="1">
      <alignment horizontal="left" vertical="center" wrapText="1"/>
    </xf>
    <xf numFmtId="49" fontId="14" fillId="0" borderId="1" xfId="0" applyNumberFormat="1" applyFont="1" applyBorder="1" applyAlignment="1">
      <alignment horizontal="center" vertical="center" wrapText="1"/>
    </xf>
    <xf numFmtId="0" fontId="5" fillId="0" borderId="1" xfId="0" applyFont="1" applyBorder="1" applyAlignment="1">
      <alignment horizontal="left" vertical="top" wrapText="1"/>
    </xf>
    <xf numFmtId="0" fontId="5" fillId="6" borderId="11" xfId="0" applyFont="1" applyFill="1" applyBorder="1" applyAlignment="1">
      <alignment horizontal="center"/>
    </xf>
    <xf numFmtId="0" fontId="5" fillId="6" borderId="12" xfId="0" applyFont="1" applyFill="1" applyBorder="1" applyAlignment="1">
      <alignment horizontal="center"/>
    </xf>
    <xf numFmtId="0" fontId="4" fillId="11" borderId="11" xfId="0" applyFont="1" applyFill="1" applyBorder="1" applyAlignment="1">
      <alignment horizontal="center"/>
    </xf>
    <xf numFmtId="0" fontId="4" fillId="11" borderId="3" xfId="0" applyFont="1" applyFill="1" applyBorder="1" applyAlignment="1">
      <alignment horizontal="center"/>
    </xf>
    <xf numFmtId="0" fontId="4" fillId="11" borderId="12" xfId="0" applyFont="1" applyFill="1" applyBorder="1" applyAlignment="1">
      <alignment horizontal="center"/>
    </xf>
    <xf numFmtId="0" fontId="9" fillId="0" borderId="11" xfId="0" applyFont="1" applyBorder="1" applyAlignment="1">
      <alignment horizontal="center"/>
    </xf>
    <xf numFmtId="0" fontId="9" fillId="0" borderId="3" xfId="0" applyFont="1" applyBorder="1" applyAlignment="1">
      <alignment horizontal="center"/>
    </xf>
    <xf numFmtId="0" fontId="9" fillId="0" borderId="12" xfId="0" applyFont="1" applyBorder="1" applyAlignment="1">
      <alignment horizontal="center"/>
    </xf>
    <xf numFmtId="0" fontId="5" fillId="6" borderId="5" xfId="0" applyFont="1" applyFill="1" applyBorder="1" applyAlignment="1">
      <alignment horizontal="left"/>
    </xf>
    <xf numFmtId="0" fontId="5" fillId="6" borderId="6" xfId="0" applyFont="1" applyFill="1" applyBorder="1" applyAlignment="1">
      <alignment horizontal="left"/>
    </xf>
    <xf numFmtId="0" fontId="5" fillId="6" borderId="9" xfId="0" applyFont="1" applyFill="1" applyBorder="1" applyAlignment="1">
      <alignment horizontal="left"/>
    </xf>
    <xf numFmtId="0" fontId="5" fillId="6" borderId="10" xfId="0" applyFont="1" applyFill="1" applyBorder="1" applyAlignment="1">
      <alignment horizontal="left"/>
    </xf>
    <xf numFmtId="0" fontId="5" fillId="6" borderId="11" xfId="0" applyFont="1" applyFill="1" applyBorder="1" applyAlignment="1">
      <alignment horizontal="left"/>
    </xf>
    <xf numFmtId="0" fontId="5" fillId="6" borderId="12" xfId="0" applyFont="1" applyFill="1" applyBorder="1" applyAlignment="1">
      <alignment horizontal="left"/>
    </xf>
    <xf numFmtId="0" fontId="5" fillId="6" borderId="1" xfId="0" applyFont="1" applyFill="1" applyBorder="1" applyAlignment="1">
      <alignment horizontal="left"/>
    </xf>
    <xf numFmtId="0" fontId="5" fillId="6" borderId="1" xfId="0" applyFont="1" applyFill="1" applyBorder="1" applyAlignment="1"/>
    <xf numFmtId="0" fontId="5" fillId="6" borderId="1" xfId="0" applyFont="1" applyFill="1" applyBorder="1" applyAlignment="1">
      <alignment wrapText="1"/>
    </xf>
    <xf numFmtId="0" fontId="6" fillId="0" borderId="1" xfId="0" applyFont="1" applyBorder="1" applyAlignment="1">
      <alignment horizontal="left" vertical="center" wrapText="1"/>
    </xf>
    <xf numFmtId="0" fontId="11" fillId="4" borderId="1" xfId="4" applyFont="1" applyFill="1" applyBorder="1" applyAlignment="1">
      <alignment horizontal="center"/>
    </xf>
    <xf numFmtId="0" fontId="6" fillId="0" borderId="1" xfId="4" applyFont="1" applyBorder="1" applyAlignment="1">
      <alignment horizontal="center" vertical="center" wrapText="1"/>
    </xf>
    <xf numFmtId="49" fontId="5" fillId="9" borderId="1" xfId="0" applyNumberFormat="1" applyFont="1" applyFill="1" applyBorder="1" applyAlignment="1">
      <alignment horizontal="left" vertical="center" wrapText="1"/>
    </xf>
    <xf numFmtId="2" fontId="12" fillId="0" borderId="0" xfId="0" applyNumberFormat="1" applyFont="1" applyBorder="1" applyAlignment="1">
      <alignment horizontal="center" vertical="center"/>
    </xf>
    <xf numFmtId="0" fontId="6" fillId="5" borderId="0" xfId="4" applyFont="1" applyFill="1" applyBorder="1" applyAlignment="1">
      <alignment horizontal="center" vertical="center" wrapText="1"/>
    </xf>
    <xf numFmtId="0" fontId="5" fillId="0" borderId="1" xfId="4" applyFont="1" applyBorder="1" applyAlignment="1">
      <alignment horizontal="center" vertical="center" wrapText="1"/>
    </xf>
    <xf numFmtId="0" fontId="5" fillId="13" borderId="5" xfId="4" applyFont="1" applyFill="1" applyBorder="1"/>
    <xf numFmtId="0" fontId="5" fillId="13" borderId="4" xfId="4" applyFont="1" applyFill="1" applyBorder="1"/>
    <xf numFmtId="0" fontId="5" fillId="13" borderId="6" xfId="4" applyFont="1" applyFill="1" applyBorder="1"/>
    <xf numFmtId="0" fontId="5" fillId="13" borderId="7" xfId="4" applyFont="1" applyFill="1" applyBorder="1"/>
    <xf numFmtId="0" fontId="5" fillId="13" borderId="0" xfId="4" applyFont="1" applyFill="1" applyBorder="1"/>
    <xf numFmtId="0" fontId="5" fillId="13" borderId="8" xfId="4" applyFont="1" applyFill="1" applyBorder="1"/>
    <xf numFmtId="0" fontId="5" fillId="13" borderId="9" xfId="4" applyFont="1" applyFill="1" applyBorder="1"/>
    <xf numFmtId="0" fontId="5" fillId="13" borderId="2" xfId="4" applyFont="1" applyFill="1" applyBorder="1"/>
    <xf numFmtId="0" fontId="5" fillId="13" borderId="10" xfId="4" applyFont="1" applyFill="1" applyBorder="1"/>
    <xf numFmtId="0" fontId="4" fillId="13" borderId="1" xfId="0" applyFont="1" applyFill="1" applyBorder="1" applyAlignment="1">
      <alignment horizontal="center"/>
    </xf>
    <xf numFmtId="0" fontId="4" fillId="13" borderId="1" xfId="5" applyFont="1" applyFill="1" applyBorder="1" applyAlignment="1">
      <alignment horizontal="left" vertical="center" wrapText="1"/>
    </xf>
    <xf numFmtId="0" fontId="4" fillId="13" borderId="1" xfId="5" applyFont="1" applyFill="1" applyBorder="1" applyAlignment="1">
      <alignment horizontal="left"/>
    </xf>
    <xf numFmtId="0" fontId="4" fillId="13" borderId="1" xfId="5" applyFont="1" applyFill="1" applyBorder="1" applyAlignment="1">
      <alignment horizontal="left" vertical="center"/>
    </xf>
    <xf numFmtId="0" fontId="4" fillId="13" borderId="1" xfId="4" applyFont="1" applyFill="1" applyBorder="1" applyAlignment="1">
      <alignment horizontal="center" vertical="center"/>
    </xf>
    <xf numFmtId="0" fontId="4" fillId="13" borderId="1" xfId="4" applyFont="1" applyFill="1" applyBorder="1" applyAlignment="1">
      <alignment horizontal="center" vertical="center" wrapText="1"/>
    </xf>
    <xf numFmtId="0" fontId="20" fillId="13" borderId="1" xfId="4" applyFont="1" applyFill="1" applyBorder="1" applyAlignment="1">
      <alignment horizontal="center" vertical="center" wrapText="1"/>
    </xf>
    <xf numFmtId="9" fontId="9" fillId="14" borderId="1" xfId="3" applyNumberFormat="1" applyFont="1" applyFill="1" applyBorder="1"/>
    <xf numFmtId="0" fontId="9" fillId="14" borderId="1" xfId="0" applyFont="1" applyFill="1" applyBorder="1"/>
    <xf numFmtId="49" fontId="14" fillId="13" borderId="1" xfId="0" applyNumberFormat="1" applyFont="1" applyFill="1" applyBorder="1" applyAlignment="1">
      <alignment horizontal="center" vertical="center" wrapText="1"/>
    </xf>
    <xf numFmtId="0" fontId="21" fillId="0" borderId="0" xfId="0" applyFont="1"/>
    <xf numFmtId="0" fontId="0" fillId="0" borderId="0" xfId="0" applyAlignment="1">
      <alignment wrapText="1"/>
    </xf>
    <xf numFmtId="0" fontId="23" fillId="0" borderId="0" xfId="0" applyFont="1" applyAlignment="1">
      <alignment horizontal="left" vertical="center" wrapText="1"/>
    </xf>
    <xf numFmtId="0" fontId="22" fillId="0" borderId="0" xfId="0" applyFont="1" applyAlignment="1">
      <alignment wrapText="1"/>
    </xf>
  </cellXfs>
  <cellStyles count="7">
    <cellStyle name="Millares [0]" xfId="1" builtinId="6"/>
    <cellStyle name="Moneda" xfId="2" builtinId="4"/>
    <cellStyle name="Moneda 2" xfId="6" xr:uid="{00000000-0005-0000-0000-000002000000}"/>
    <cellStyle name="Normal" xfId="0" builtinId="0"/>
    <cellStyle name="Normal 2" xfId="4" xr:uid="{00000000-0005-0000-0000-000004000000}"/>
    <cellStyle name="Normal 3" xfId="5" xr:uid="{00000000-0005-0000-0000-000005000000}"/>
    <cellStyle name="Porcentaje" xfId="3" builtinId="5"/>
  </cellStyles>
  <dxfs count="18">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s>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3</xdr:col>
      <xdr:colOff>666567</xdr:colOff>
      <xdr:row>1</xdr:row>
      <xdr:rowOff>45159</xdr:rowOff>
    </xdr:from>
    <xdr:ext cx="2761664" cy="1079995"/>
    <xdr:pic>
      <xdr:nvPicPr>
        <xdr:cNvPr id="2" name="Picture 1">
          <a:extLst>
            <a:ext uri="{FF2B5EF4-FFF2-40B4-BE49-F238E27FC236}">
              <a16:creationId xmlns:a16="http://schemas.microsoft.com/office/drawing/2014/main" id="{4641455B-6915-4906-9872-5FA7732067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a:ext>
          </a:extLst>
        </a:blip>
        <a:stretch>
          <a:fillRect/>
        </a:stretch>
      </xdr:blipFill>
      <xdr:spPr bwMode="auto">
        <a:xfrm>
          <a:off x="6259103" y="222052"/>
          <a:ext cx="2761664" cy="10799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723900</xdr:colOff>
      <xdr:row>7</xdr:row>
      <xdr:rowOff>133350</xdr:rowOff>
    </xdr:from>
    <xdr:to>
      <xdr:col>1</xdr:col>
      <xdr:colOff>3971925</xdr:colOff>
      <xdr:row>14</xdr:row>
      <xdr:rowOff>85725</xdr:rowOff>
    </xdr:to>
    <xdr:pic>
      <xdr:nvPicPr>
        <xdr:cNvPr id="2" name="Imagen 1">
          <a:extLst>
            <a:ext uri="{FF2B5EF4-FFF2-40B4-BE49-F238E27FC236}">
              <a16:creationId xmlns:a16="http://schemas.microsoft.com/office/drawing/2014/main" id="{56AC02CF-DE61-4B74-86C8-57592849E059}"/>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9071"/>
        <a:stretch/>
      </xdr:blipFill>
      <xdr:spPr bwMode="auto">
        <a:xfrm>
          <a:off x="723900" y="3181350"/>
          <a:ext cx="4010025" cy="1285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27</xdr:row>
      <xdr:rowOff>161924</xdr:rowOff>
    </xdr:from>
    <xdr:to>
      <xdr:col>4</xdr:col>
      <xdr:colOff>95250</xdr:colOff>
      <xdr:row>37</xdr:row>
      <xdr:rowOff>95249</xdr:rowOff>
    </xdr:to>
    <xdr:pic>
      <xdr:nvPicPr>
        <xdr:cNvPr id="3" name="Imagen 2">
          <a:extLst>
            <a:ext uri="{FF2B5EF4-FFF2-40B4-BE49-F238E27FC236}">
              <a16:creationId xmlns:a16="http://schemas.microsoft.com/office/drawing/2014/main" id="{ACE319DD-7DCC-4AAC-B060-3263B18D9E15}"/>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5274" t="1530"/>
        <a:stretch/>
      </xdr:blipFill>
      <xdr:spPr bwMode="auto">
        <a:xfrm>
          <a:off x="762000" y="8353424"/>
          <a:ext cx="9239250" cy="1838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28574</xdr:colOff>
      <xdr:row>53</xdr:row>
      <xdr:rowOff>123825</xdr:rowOff>
    </xdr:from>
    <xdr:to>
      <xdr:col>4</xdr:col>
      <xdr:colOff>57149</xdr:colOff>
      <xdr:row>65</xdr:row>
      <xdr:rowOff>76200</xdr:rowOff>
    </xdr:to>
    <xdr:pic>
      <xdr:nvPicPr>
        <xdr:cNvPr id="4" name="Imagen 3">
          <a:extLst>
            <a:ext uri="{FF2B5EF4-FFF2-40B4-BE49-F238E27FC236}">
              <a16:creationId xmlns:a16="http://schemas.microsoft.com/office/drawing/2014/main" id="{7D62906C-547A-4F47-8F4B-A63512CD727E}"/>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5957"/>
        <a:stretch/>
      </xdr:blipFill>
      <xdr:spPr bwMode="auto">
        <a:xfrm>
          <a:off x="790574" y="15173325"/>
          <a:ext cx="9172575" cy="2238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3</xdr:col>
      <xdr:colOff>639353</xdr:colOff>
      <xdr:row>1</xdr:row>
      <xdr:rowOff>72373</xdr:rowOff>
    </xdr:from>
    <xdr:ext cx="2761664" cy="1079995"/>
    <xdr:pic>
      <xdr:nvPicPr>
        <xdr:cNvPr id="2" name="Picture 1">
          <a:extLst>
            <a:ext uri="{FF2B5EF4-FFF2-40B4-BE49-F238E27FC236}">
              <a16:creationId xmlns:a16="http://schemas.microsoft.com/office/drawing/2014/main" id="{7E727BFD-1166-43A9-BDBB-35F1AE105D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a:ext>
          </a:extLst>
        </a:blip>
        <a:stretch>
          <a:fillRect/>
        </a:stretch>
      </xdr:blipFill>
      <xdr:spPr bwMode="auto">
        <a:xfrm>
          <a:off x="6453413" y="270493"/>
          <a:ext cx="2761664" cy="10799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F5BDC-AFC3-44F5-9B66-69C7884BC273}">
  <dimension ref="B2:L44"/>
  <sheetViews>
    <sheetView showGridLines="0" tabSelected="1" zoomScale="70" zoomScaleNormal="70" workbookViewId="0">
      <selection activeCell="E47" sqref="E47"/>
    </sheetView>
  </sheetViews>
  <sheetFormatPr baseColWidth="10" defaultColWidth="11.42578125" defaultRowHeight="14.25" x14ac:dyDescent="0.2"/>
  <cols>
    <col min="1" max="1" width="11.42578125" style="4"/>
    <col min="2" max="2" width="53.85546875" style="4" bestFit="1" customWidth="1"/>
    <col min="3" max="3" width="18.5703125" style="4" customWidth="1"/>
    <col min="4" max="4" width="13.42578125" style="4" customWidth="1"/>
    <col min="5" max="5" width="38.85546875" style="4" bestFit="1" customWidth="1"/>
    <col min="6" max="6" width="17.7109375" style="4" customWidth="1"/>
    <col min="7" max="7" width="16.7109375" style="4" customWidth="1"/>
    <col min="8" max="8" width="19.140625" style="4" customWidth="1"/>
    <col min="9" max="10" width="16.7109375" style="4" customWidth="1"/>
    <col min="11" max="11" width="17.7109375" style="4" customWidth="1"/>
    <col min="12" max="12" width="17.7109375" style="4" bestFit="1" customWidth="1"/>
    <col min="13" max="16384" width="11.42578125" style="4"/>
  </cols>
  <sheetData>
    <row r="2" spans="2:12" ht="15" x14ac:dyDescent="0.2">
      <c r="B2" s="97"/>
      <c r="C2" s="98"/>
      <c r="D2" s="98"/>
      <c r="E2" s="98"/>
      <c r="F2" s="98"/>
      <c r="G2" s="98"/>
      <c r="H2" s="98"/>
      <c r="I2" s="98"/>
      <c r="J2" s="98"/>
      <c r="K2" s="98"/>
      <c r="L2" s="99"/>
    </row>
    <row r="3" spans="2:12" ht="15" x14ac:dyDescent="0.2">
      <c r="B3" s="100"/>
      <c r="C3" s="101"/>
      <c r="D3" s="101"/>
      <c r="E3" s="101"/>
      <c r="F3" s="101"/>
      <c r="G3" s="101"/>
      <c r="H3" s="101"/>
      <c r="I3" s="101"/>
      <c r="J3" s="101"/>
      <c r="K3" s="101"/>
      <c r="L3" s="102"/>
    </row>
    <row r="4" spans="2:12" ht="15" x14ac:dyDescent="0.2">
      <c r="B4" s="100"/>
      <c r="C4" s="101"/>
      <c r="D4" s="101"/>
      <c r="E4" s="101"/>
      <c r="F4" s="101"/>
      <c r="G4" s="101"/>
      <c r="H4" s="101"/>
      <c r="I4" s="101"/>
      <c r="J4" s="101"/>
      <c r="K4" s="101"/>
      <c r="L4" s="102"/>
    </row>
    <row r="5" spans="2:12" ht="15" x14ac:dyDescent="0.2">
      <c r="B5" s="100"/>
      <c r="C5" s="101"/>
      <c r="D5" s="101"/>
      <c r="E5" s="101"/>
      <c r="F5" s="101"/>
      <c r="G5" s="101"/>
      <c r="H5" s="101"/>
      <c r="I5" s="101"/>
      <c r="J5" s="101"/>
      <c r="K5" s="101"/>
      <c r="L5" s="102"/>
    </row>
    <row r="6" spans="2:12" ht="15" x14ac:dyDescent="0.2">
      <c r="B6" s="100"/>
      <c r="C6" s="101"/>
      <c r="D6" s="101"/>
      <c r="E6" s="101"/>
      <c r="F6" s="101"/>
      <c r="G6" s="101"/>
      <c r="H6" s="101"/>
      <c r="I6" s="101"/>
      <c r="J6" s="101"/>
      <c r="K6" s="101"/>
      <c r="L6" s="102"/>
    </row>
    <row r="7" spans="2:12" ht="15" x14ac:dyDescent="0.2">
      <c r="B7" s="103"/>
      <c r="C7" s="104"/>
      <c r="D7" s="104"/>
      <c r="E7" s="104"/>
      <c r="F7" s="104"/>
      <c r="G7" s="104"/>
      <c r="H7" s="104"/>
      <c r="I7" s="104"/>
      <c r="J7" s="104"/>
      <c r="K7" s="104"/>
      <c r="L7" s="105"/>
    </row>
    <row r="8" spans="2:12" ht="9" customHeight="1" x14ac:dyDescent="0.2">
      <c r="B8" s="9"/>
      <c r="C8" s="9"/>
      <c r="D8" s="9"/>
      <c r="E8" s="9"/>
      <c r="F8" s="9"/>
      <c r="G8" s="9"/>
      <c r="H8" s="9"/>
      <c r="I8" s="9"/>
      <c r="J8" s="9"/>
      <c r="K8" s="9"/>
      <c r="L8" s="9"/>
    </row>
    <row r="9" spans="2:12" ht="33.950000000000003" customHeight="1" x14ac:dyDescent="0.2">
      <c r="B9" s="59" t="s">
        <v>0</v>
      </c>
      <c r="C9" s="60"/>
      <c r="D9" s="60"/>
      <c r="E9" s="63"/>
      <c r="F9" s="64"/>
      <c r="G9" s="64"/>
      <c r="H9" s="64"/>
      <c r="I9" s="64"/>
      <c r="J9" s="64"/>
      <c r="K9" s="64"/>
      <c r="L9" s="65"/>
    </row>
    <row r="10" spans="2:12" ht="15.75" x14ac:dyDescent="0.2">
      <c r="B10" s="107" t="s">
        <v>1</v>
      </c>
      <c r="C10" s="66" t="s">
        <v>2</v>
      </c>
      <c r="D10" s="66"/>
      <c r="E10" s="17"/>
      <c r="F10" s="17"/>
      <c r="G10" s="17"/>
      <c r="H10" s="17"/>
      <c r="I10" s="17"/>
      <c r="J10" s="17"/>
      <c r="K10" s="17"/>
      <c r="L10" s="17"/>
    </row>
    <row r="11" spans="2:12" ht="15.75" x14ac:dyDescent="0.2">
      <c r="B11" s="107" t="s">
        <v>3</v>
      </c>
      <c r="C11" s="41">
        <f>IF(SUM(G21:G29)*C14=0,"VALOR AUTOCALCULADO",SUM(G21:G29)*C14)</f>
        <v>2388</v>
      </c>
      <c r="D11" s="42" t="s">
        <v>4</v>
      </c>
      <c r="E11" s="17"/>
      <c r="F11" s="17"/>
      <c r="G11" s="17"/>
      <c r="H11" s="17"/>
      <c r="I11" s="17"/>
      <c r="J11" s="17"/>
      <c r="K11" s="17"/>
      <c r="L11" s="17"/>
    </row>
    <row r="12" spans="2:12" ht="15.75" x14ac:dyDescent="0.25">
      <c r="B12" s="108" t="s">
        <v>5</v>
      </c>
      <c r="C12" s="41">
        <v>400</v>
      </c>
      <c r="D12" s="42" t="s">
        <v>4</v>
      </c>
      <c r="E12" s="17"/>
      <c r="F12" s="17"/>
      <c r="G12" s="17"/>
      <c r="H12" s="17"/>
      <c r="I12" s="17"/>
      <c r="J12" s="17"/>
      <c r="K12" s="17"/>
      <c r="L12" s="17"/>
    </row>
    <row r="13" spans="2:12" ht="15.75" x14ac:dyDescent="0.2">
      <c r="B13" s="109" t="s">
        <v>6</v>
      </c>
      <c r="C13" s="67">
        <f>IFERROR(C11/C12,"VALOR AUTOCALCULADO")</f>
        <v>5.97</v>
      </c>
      <c r="D13" s="67"/>
      <c r="E13" s="17"/>
      <c r="F13" s="17"/>
      <c r="G13" s="17"/>
      <c r="H13" s="17"/>
      <c r="I13" s="17"/>
      <c r="J13" s="17"/>
      <c r="K13" s="17"/>
      <c r="L13" s="17"/>
    </row>
    <row r="14" spans="2:12" ht="15.75" x14ac:dyDescent="0.2">
      <c r="B14" s="109" t="s">
        <v>7</v>
      </c>
      <c r="C14" s="68">
        <v>0.8</v>
      </c>
      <c r="D14" s="58"/>
      <c r="E14" s="17"/>
      <c r="F14" s="17"/>
      <c r="G14" s="17"/>
      <c r="H14" s="17"/>
      <c r="I14" s="17"/>
      <c r="J14" s="17"/>
      <c r="K14" s="17"/>
      <c r="L14" s="17"/>
    </row>
    <row r="15" spans="2:12" ht="15.75" x14ac:dyDescent="0.2">
      <c r="B15" s="109" t="s">
        <v>8</v>
      </c>
      <c r="C15" s="58" t="s">
        <v>9</v>
      </c>
      <c r="D15" s="58"/>
      <c r="E15" s="17"/>
      <c r="F15" s="17"/>
      <c r="G15" s="17"/>
      <c r="H15" s="17"/>
      <c r="I15" s="17"/>
      <c r="J15" s="17"/>
      <c r="K15" s="17"/>
      <c r="L15" s="17"/>
    </row>
    <row r="16" spans="2:12" ht="15.75" x14ac:dyDescent="0.2">
      <c r="B16" s="109" t="s">
        <v>10</v>
      </c>
      <c r="C16" s="58" t="s">
        <v>11</v>
      </c>
      <c r="D16" s="58"/>
      <c r="E16" s="17"/>
      <c r="F16" s="17"/>
      <c r="G16" s="17"/>
      <c r="H16" s="17"/>
      <c r="I16" s="17"/>
      <c r="J16" s="17"/>
      <c r="K16" s="17"/>
      <c r="L16" s="17"/>
    </row>
    <row r="17" spans="2:12" ht="15.75" x14ac:dyDescent="0.2">
      <c r="B17" s="109" t="s">
        <v>12</v>
      </c>
      <c r="C17" s="58" t="s">
        <v>13</v>
      </c>
      <c r="D17" s="58"/>
      <c r="E17" s="17"/>
      <c r="F17" s="17"/>
      <c r="G17" s="17"/>
      <c r="H17" s="17"/>
      <c r="I17" s="17"/>
      <c r="J17" s="17"/>
      <c r="K17" s="17"/>
      <c r="L17" s="17"/>
    </row>
    <row r="18" spans="2:12" ht="15.75" x14ac:dyDescent="0.2">
      <c r="B18" s="44"/>
      <c r="C18" s="43"/>
      <c r="D18" s="43"/>
      <c r="E18" s="9"/>
      <c r="F18" s="9"/>
      <c r="G18" s="9"/>
      <c r="H18" s="9"/>
      <c r="I18" s="9"/>
      <c r="J18" s="9"/>
      <c r="K18" s="9"/>
      <c r="L18" s="9"/>
    </row>
    <row r="19" spans="2:12" ht="15.75" x14ac:dyDescent="0.25">
      <c r="B19" s="69"/>
      <c r="C19" s="69"/>
      <c r="D19" s="69"/>
      <c r="E19" s="9"/>
      <c r="F19" s="9"/>
      <c r="G19" s="9"/>
      <c r="H19" s="9"/>
      <c r="I19" s="9"/>
      <c r="J19" s="9"/>
      <c r="K19" s="9"/>
      <c r="L19" s="9"/>
    </row>
    <row r="20" spans="2:12" ht="63" x14ac:dyDescent="0.2">
      <c r="B20" s="110" t="s">
        <v>14</v>
      </c>
      <c r="C20" s="111" t="s">
        <v>15</v>
      </c>
      <c r="D20" s="111" t="s">
        <v>16</v>
      </c>
      <c r="E20" s="111" t="s">
        <v>17</v>
      </c>
      <c r="F20" s="111" t="s">
        <v>18</v>
      </c>
      <c r="G20" s="111" t="s">
        <v>19</v>
      </c>
      <c r="H20" s="112" t="s">
        <v>20</v>
      </c>
      <c r="I20" s="111" t="s">
        <v>21</v>
      </c>
      <c r="J20" s="111" t="s">
        <v>22</v>
      </c>
      <c r="K20" s="111" t="s">
        <v>23</v>
      </c>
      <c r="L20" s="110" t="s">
        <v>24</v>
      </c>
    </row>
    <row r="21" spans="2:12" ht="15" x14ac:dyDescent="0.2">
      <c r="B21" s="46" t="s">
        <v>25</v>
      </c>
      <c r="C21" s="47">
        <v>1000</v>
      </c>
      <c r="D21" s="48" t="s">
        <v>26</v>
      </c>
      <c r="E21" s="45" t="s">
        <v>27</v>
      </c>
      <c r="F21" s="113">
        <v>1</v>
      </c>
      <c r="G21" s="24">
        <f t="shared" ref="G21:G29" si="0">IF(F21="",C21,IFERROR(F21*C21,0))</f>
        <v>1000</v>
      </c>
      <c r="H21" s="51">
        <v>1000</v>
      </c>
      <c r="I21" s="50">
        <v>4000</v>
      </c>
      <c r="J21" s="53">
        <f>I21/H21</f>
        <v>4</v>
      </c>
      <c r="K21" s="54">
        <f>IFERROR(J21*((1-F21)*C21),0)</f>
        <v>0</v>
      </c>
      <c r="L21" s="54">
        <f>IFERROR(J21*C21,0)</f>
        <v>4000</v>
      </c>
    </row>
    <row r="22" spans="2:12" ht="15" x14ac:dyDescent="0.2">
      <c r="B22" s="46" t="s">
        <v>28</v>
      </c>
      <c r="C22" s="47">
        <v>150</v>
      </c>
      <c r="D22" s="48" t="s">
        <v>26</v>
      </c>
      <c r="E22" s="23"/>
      <c r="F22" s="113">
        <v>1</v>
      </c>
      <c r="G22" s="24">
        <f t="shared" si="0"/>
        <v>150</v>
      </c>
      <c r="H22" s="51">
        <v>500</v>
      </c>
      <c r="I22" s="50">
        <v>22250</v>
      </c>
      <c r="J22" s="53">
        <f t="shared" ref="J22:J29" si="1">I22/H22</f>
        <v>44.5</v>
      </c>
      <c r="K22" s="54">
        <f t="shared" ref="K22:K29" si="2">IFERROR(J22*((1-F22)*C22),0)</f>
        <v>0</v>
      </c>
      <c r="L22" s="54">
        <f t="shared" ref="L22:L29" si="3">IFERROR(J22*C22,0)</f>
        <v>6675</v>
      </c>
    </row>
    <row r="23" spans="2:12" ht="15" x14ac:dyDescent="0.2">
      <c r="B23" s="46" t="s">
        <v>29</v>
      </c>
      <c r="C23" s="47">
        <v>10</v>
      </c>
      <c r="D23" s="48" t="s">
        <v>26</v>
      </c>
      <c r="E23" s="45" t="s">
        <v>30</v>
      </c>
      <c r="F23" s="113">
        <v>1</v>
      </c>
      <c r="G23" s="24">
        <f t="shared" si="0"/>
        <v>10</v>
      </c>
      <c r="H23" s="51">
        <v>500</v>
      </c>
      <c r="I23" s="50">
        <v>4000</v>
      </c>
      <c r="J23" s="53">
        <f t="shared" si="1"/>
        <v>8</v>
      </c>
      <c r="K23" s="54">
        <f t="shared" si="2"/>
        <v>0</v>
      </c>
      <c r="L23" s="54">
        <f t="shared" si="3"/>
        <v>80</v>
      </c>
    </row>
    <row r="24" spans="2:12" ht="15" x14ac:dyDescent="0.2">
      <c r="B24" s="46" t="s">
        <v>31</v>
      </c>
      <c r="C24" s="47">
        <v>10</v>
      </c>
      <c r="D24" s="48" t="s">
        <v>26</v>
      </c>
      <c r="E24" s="45" t="s">
        <v>32</v>
      </c>
      <c r="F24" s="113">
        <v>1</v>
      </c>
      <c r="G24" s="24">
        <f t="shared" si="0"/>
        <v>10</v>
      </c>
      <c r="H24" s="51">
        <v>1000</v>
      </c>
      <c r="I24" s="50">
        <v>10000</v>
      </c>
      <c r="J24" s="53">
        <f t="shared" si="1"/>
        <v>10</v>
      </c>
      <c r="K24" s="54">
        <f t="shared" si="2"/>
        <v>0</v>
      </c>
      <c r="L24" s="54">
        <f t="shared" si="3"/>
        <v>100</v>
      </c>
    </row>
    <row r="25" spans="2:12" ht="15" x14ac:dyDescent="0.2">
      <c r="B25" s="46" t="s">
        <v>33</v>
      </c>
      <c r="C25" s="47">
        <v>300</v>
      </c>
      <c r="D25" s="48" t="s">
        <v>26</v>
      </c>
      <c r="E25" s="45" t="s">
        <v>34</v>
      </c>
      <c r="F25" s="113">
        <v>0.9</v>
      </c>
      <c r="G25" s="24">
        <f t="shared" si="0"/>
        <v>270</v>
      </c>
      <c r="H25" s="51">
        <v>1000</v>
      </c>
      <c r="I25" s="50">
        <v>4200</v>
      </c>
      <c r="J25" s="53">
        <f t="shared" si="1"/>
        <v>4.2</v>
      </c>
      <c r="K25" s="54">
        <f t="shared" si="2"/>
        <v>125.99999999999997</v>
      </c>
      <c r="L25" s="54">
        <f t="shared" si="3"/>
        <v>1260</v>
      </c>
    </row>
    <row r="26" spans="2:12" ht="15" x14ac:dyDescent="0.2">
      <c r="B26" s="46" t="s">
        <v>35</v>
      </c>
      <c r="C26" s="48">
        <v>150</v>
      </c>
      <c r="D26" s="48" t="s">
        <v>26</v>
      </c>
      <c r="E26" s="45" t="s">
        <v>32</v>
      </c>
      <c r="F26" s="113">
        <v>0.9</v>
      </c>
      <c r="G26" s="24">
        <f t="shared" si="0"/>
        <v>135</v>
      </c>
      <c r="H26" s="51">
        <v>1000</v>
      </c>
      <c r="I26" s="50">
        <v>2500</v>
      </c>
      <c r="J26" s="53">
        <f t="shared" si="1"/>
        <v>2.5</v>
      </c>
      <c r="K26" s="54">
        <f t="shared" si="2"/>
        <v>37.499999999999993</v>
      </c>
      <c r="L26" s="54">
        <f t="shared" si="3"/>
        <v>375</v>
      </c>
    </row>
    <row r="27" spans="2:12" ht="15" x14ac:dyDescent="0.2">
      <c r="B27" s="49" t="s">
        <v>36</v>
      </c>
      <c r="C27" s="47">
        <v>200</v>
      </c>
      <c r="D27" s="48" t="s">
        <v>26</v>
      </c>
      <c r="E27" s="45" t="s">
        <v>37</v>
      </c>
      <c r="F27" s="113">
        <v>1</v>
      </c>
      <c r="G27" s="24">
        <f t="shared" si="0"/>
        <v>200</v>
      </c>
      <c r="H27" s="51">
        <v>500</v>
      </c>
      <c r="I27" s="50">
        <v>35000</v>
      </c>
      <c r="J27" s="53">
        <f t="shared" si="1"/>
        <v>70</v>
      </c>
      <c r="K27" s="54">
        <f t="shared" si="2"/>
        <v>0</v>
      </c>
      <c r="L27" s="54">
        <f t="shared" si="3"/>
        <v>14000</v>
      </c>
    </row>
    <row r="28" spans="2:12" ht="15" x14ac:dyDescent="0.2">
      <c r="B28" s="46" t="s">
        <v>38</v>
      </c>
      <c r="C28" s="47">
        <v>10</v>
      </c>
      <c r="D28" s="48" t="s">
        <v>39</v>
      </c>
      <c r="E28" s="45" t="s">
        <v>40</v>
      </c>
      <c r="F28" s="113">
        <v>1</v>
      </c>
      <c r="G28" s="24">
        <f t="shared" si="0"/>
        <v>10</v>
      </c>
      <c r="H28" s="51">
        <v>1</v>
      </c>
      <c r="I28" s="50">
        <v>500</v>
      </c>
      <c r="J28" s="53">
        <f t="shared" si="1"/>
        <v>500</v>
      </c>
      <c r="K28" s="54">
        <f t="shared" si="2"/>
        <v>0</v>
      </c>
      <c r="L28" s="54">
        <f t="shared" si="3"/>
        <v>5000</v>
      </c>
    </row>
    <row r="29" spans="2:12" ht="15" x14ac:dyDescent="0.2">
      <c r="B29" s="46" t="s">
        <v>41</v>
      </c>
      <c r="C29" s="47">
        <v>1200</v>
      </c>
      <c r="D29" s="48" t="s">
        <v>42</v>
      </c>
      <c r="E29" s="23"/>
      <c r="F29" s="113">
        <v>1</v>
      </c>
      <c r="G29" s="24">
        <f t="shared" si="0"/>
        <v>1200</v>
      </c>
      <c r="H29" s="51">
        <v>1000</v>
      </c>
      <c r="I29" s="52">
        <v>0.03</v>
      </c>
      <c r="J29" s="53">
        <f t="shared" si="1"/>
        <v>2.9999999999999997E-5</v>
      </c>
      <c r="K29" s="54">
        <f t="shared" si="2"/>
        <v>0</v>
      </c>
      <c r="L29" s="54">
        <f t="shared" si="3"/>
        <v>3.5999999999999997E-2</v>
      </c>
    </row>
    <row r="30" spans="2:12" ht="15" x14ac:dyDescent="0.2">
      <c r="B30" s="46"/>
      <c r="C30" s="47"/>
      <c r="D30" s="48"/>
      <c r="E30" s="23"/>
      <c r="F30" s="113"/>
      <c r="G30" s="26"/>
      <c r="H30" s="26"/>
      <c r="I30" s="26"/>
      <c r="J30" s="26"/>
      <c r="K30" s="27"/>
      <c r="L30" s="27"/>
    </row>
    <row r="31" spans="2:12" ht="15" x14ac:dyDescent="0.2">
      <c r="B31" s="46"/>
      <c r="C31" s="47"/>
      <c r="D31" s="48"/>
      <c r="E31" s="23"/>
      <c r="F31" s="113"/>
      <c r="G31" s="26"/>
      <c r="H31" s="26"/>
      <c r="I31" s="26"/>
      <c r="J31" s="26"/>
      <c r="K31" s="27"/>
      <c r="L31" s="27"/>
    </row>
    <row r="32" spans="2:12" ht="15" x14ac:dyDescent="0.2">
      <c r="B32" s="46"/>
      <c r="C32" s="47"/>
      <c r="D32" s="48"/>
      <c r="E32" s="23"/>
      <c r="F32" s="113"/>
      <c r="G32" s="26"/>
      <c r="H32" s="26"/>
      <c r="I32" s="26"/>
      <c r="J32" s="26"/>
      <c r="K32" s="27"/>
      <c r="L32" s="27"/>
    </row>
    <row r="33" spans="2:12" ht="15" x14ac:dyDescent="0.2">
      <c r="B33" s="46"/>
      <c r="C33" s="47"/>
      <c r="D33" s="48"/>
      <c r="E33" s="23"/>
      <c r="F33" s="113"/>
      <c r="G33" s="26"/>
      <c r="H33" s="26"/>
      <c r="I33" s="26"/>
      <c r="J33" s="26"/>
      <c r="K33" s="27"/>
      <c r="L33" s="27"/>
    </row>
    <row r="34" spans="2:12" ht="20.25" customHeight="1" x14ac:dyDescent="0.2">
      <c r="B34" s="23"/>
      <c r="C34" s="23"/>
      <c r="D34" s="23"/>
      <c r="E34" s="23"/>
      <c r="F34" s="114"/>
      <c r="G34" s="23"/>
      <c r="H34" s="23"/>
      <c r="I34" s="23"/>
      <c r="J34" s="23"/>
      <c r="K34" s="39"/>
      <c r="L34" s="40"/>
    </row>
    <row r="35" spans="2:12" ht="15.75" x14ac:dyDescent="0.25">
      <c r="B35" s="106" t="s">
        <v>43</v>
      </c>
      <c r="C35" s="106"/>
      <c r="D35" s="106"/>
      <c r="E35" s="106"/>
      <c r="F35" s="106"/>
      <c r="G35" s="106"/>
      <c r="H35" s="106"/>
      <c r="I35" s="106"/>
      <c r="J35" s="106"/>
      <c r="K35" s="106"/>
      <c r="L35" s="106"/>
    </row>
    <row r="36" spans="2:12" ht="15" x14ac:dyDescent="0.2">
      <c r="B36" s="62"/>
      <c r="C36" s="62"/>
      <c r="D36" s="62"/>
      <c r="E36" s="62"/>
      <c r="F36" s="62"/>
      <c r="G36" s="62"/>
      <c r="H36" s="62"/>
      <c r="I36" s="62"/>
      <c r="J36" s="62"/>
      <c r="K36" s="62"/>
      <c r="L36" s="62"/>
    </row>
    <row r="37" spans="2:12" ht="15" x14ac:dyDescent="0.2">
      <c r="B37" s="62"/>
      <c r="C37" s="62"/>
      <c r="D37" s="62"/>
      <c r="E37" s="62"/>
      <c r="F37" s="62"/>
      <c r="G37" s="62"/>
      <c r="H37" s="62"/>
      <c r="I37" s="62"/>
      <c r="J37" s="62"/>
      <c r="K37" s="62"/>
      <c r="L37" s="62"/>
    </row>
    <row r="38" spans="2:12" ht="43.35" customHeight="1" x14ac:dyDescent="0.2">
      <c r="B38" s="62" t="s">
        <v>44</v>
      </c>
      <c r="C38" s="62"/>
      <c r="D38" s="62"/>
      <c r="E38" s="62"/>
      <c r="F38" s="62"/>
      <c r="G38" s="62"/>
      <c r="H38" s="62"/>
      <c r="I38" s="62"/>
      <c r="J38" s="62"/>
      <c r="K38" s="62"/>
      <c r="L38" s="62"/>
    </row>
    <row r="39" spans="2:12" ht="36.6" customHeight="1" x14ac:dyDescent="0.2">
      <c r="B39" s="62" t="s">
        <v>45</v>
      </c>
      <c r="C39" s="62"/>
      <c r="D39" s="62"/>
      <c r="E39" s="62"/>
      <c r="F39" s="62"/>
      <c r="G39" s="62"/>
      <c r="H39" s="62"/>
      <c r="I39" s="62"/>
      <c r="J39" s="62"/>
      <c r="K39" s="62"/>
      <c r="L39" s="62"/>
    </row>
    <row r="40" spans="2:12" ht="46.7" customHeight="1" x14ac:dyDescent="0.2">
      <c r="B40" s="62" t="s">
        <v>46</v>
      </c>
      <c r="C40" s="62"/>
      <c r="D40" s="62"/>
      <c r="E40" s="62"/>
      <c r="F40" s="62"/>
      <c r="G40" s="62"/>
      <c r="H40" s="62"/>
      <c r="I40" s="62"/>
      <c r="J40" s="62"/>
      <c r="K40" s="62"/>
      <c r="L40" s="62"/>
    </row>
    <row r="41" spans="2:12" ht="54.6" customHeight="1" x14ac:dyDescent="0.2">
      <c r="B41" s="62" t="s">
        <v>47</v>
      </c>
      <c r="C41" s="62"/>
      <c r="D41" s="62"/>
      <c r="E41" s="62"/>
      <c r="F41" s="62"/>
      <c r="G41" s="62"/>
      <c r="H41" s="62"/>
      <c r="I41" s="62"/>
      <c r="J41" s="62"/>
      <c r="K41" s="62"/>
      <c r="L41" s="62"/>
    </row>
    <row r="42" spans="2:12" ht="15" x14ac:dyDescent="0.2">
      <c r="B42" s="62" t="s">
        <v>48</v>
      </c>
      <c r="C42" s="62"/>
      <c r="D42" s="62"/>
      <c r="E42" s="62"/>
      <c r="F42" s="62"/>
      <c r="G42" s="62"/>
      <c r="H42" s="62"/>
      <c r="I42" s="62"/>
      <c r="J42" s="62"/>
      <c r="K42" s="62"/>
      <c r="L42" s="62"/>
    </row>
    <row r="43" spans="2:12" ht="36" customHeight="1" x14ac:dyDescent="0.2">
      <c r="B43" s="62" t="s">
        <v>49</v>
      </c>
      <c r="C43" s="62"/>
      <c r="D43" s="62"/>
      <c r="E43" s="62"/>
      <c r="F43" s="62"/>
      <c r="G43" s="62"/>
      <c r="H43" s="62"/>
      <c r="I43" s="62"/>
      <c r="J43" s="62"/>
      <c r="K43" s="62"/>
      <c r="L43" s="62"/>
    </row>
    <row r="44" spans="2:12" ht="100.7" customHeight="1" x14ac:dyDescent="0.2">
      <c r="B44" s="115"/>
      <c r="C44" s="115"/>
      <c r="D44" s="115"/>
      <c r="E44" s="115"/>
      <c r="F44" s="115"/>
      <c r="G44" s="115"/>
      <c r="H44" s="115"/>
      <c r="I44" s="115"/>
      <c r="J44" s="115"/>
      <c r="K44" s="115"/>
      <c r="L44" s="115"/>
    </row>
  </sheetData>
  <mergeCells count="19">
    <mergeCell ref="B37:L37"/>
    <mergeCell ref="B38:L38"/>
    <mergeCell ref="B19:D19"/>
    <mergeCell ref="B39:L39"/>
    <mergeCell ref="B40:L40"/>
    <mergeCell ref="B41:L41"/>
    <mergeCell ref="B42:L42"/>
    <mergeCell ref="B43:L43"/>
    <mergeCell ref="B44:L44"/>
    <mergeCell ref="C16:D16"/>
    <mergeCell ref="C17:D17"/>
    <mergeCell ref="B9:D9"/>
    <mergeCell ref="B35:L35"/>
    <mergeCell ref="B36:L36"/>
    <mergeCell ref="E9:L9"/>
    <mergeCell ref="C10:D10"/>
    <mergeCell ref="C13:D13"/>
    <mergeCell ref="C14:D14"/>
    <mergeCell ref="C15:D15"/>
  </mergeCells>
  <conditionalFormatting sqref="B21:B33">
    <cfRule type="beginsWith" dxfId="17" priority="7" stopIfTrue="1" operator="beginsWith" text="PARA ">
      <formula>LEFT(B21,LEN("PARA "))="PARA "</formula>
    </cfRule>
    <cfRule type="containsText" dxfId="16" priority="8" stopIfTrue="1" operator="containsText" text="KNORR">
      <formula>NOT(ISERROR(SEARCH("KNORR",B21)))</formula>
    </cfRule>
    <cfRule type="containsText" dxfId="15" priority="9" stopIfTrue="1" operator="containsText" text="HELLMAN">
      <formula>NOT(ISERROR(SEARCH("HELLMAN",B21)))</formula>
    </cfRule>
    <cfRule type="containsText" dxfId="14" priority="10" stopIfTrue="1" operator="containsText" text="LIPTON">
      <formula>NOT(ISERROR(SEARCH("LIPTON",B21)))</formula>
    </cfRule>
    <cfRule type="containsText" dxfId="13" priority="11" stopIfTrue="1" operator="containsText" text="FRUCO">
      <formula>NOT(ISERROR(SEARCH("FRUCO",B21)))</formula>
    </cfRule>
    <cfRule type="containsText" dxfId="12" priority="12" stopIfTrue="1" operator="containsText" text="MAIZENA">
      <formula>NOT(ISERROR(SEARCH("MAIZENA",B21)))</formula>
    </cfRule>
  </conditionalFormatting>
  <pageMargins left="0.7" right="0.7" top="0.75" bottom="0.75" header="0.3" footer="0.3"/>
  <pageSetup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1F5BC-18CD-4C18-8DF7-0F034B818145}">
  <dimension ref="B3:C67"/>
  <sheetViews>
    <sheetView showGridLines="0" topLeftCell="A12" workbookViewId="0">
      <selection activeCell="A16" sqref="A16"/>
    </sheetView>
  </sheetViews>
  <sheetFormatPr baseColWidth="10" defaultRowHeight="15" x14ac:dyDescent="0.25"/>
  <cols>
    <col min="2" max="2" width="114.28515625" customWidth="1"/>
  </cols>
  <sheetData>
    <row r="3" spans="2:3" x14ac:dyDescent="0.25">
      <c r="B3" s="116" t="s">
        <v>143</v>
      </c>
    </row>
    <row r="5" spans="2:3" ht="150" x14ac:dyDescent="0.25">
      <c r="B5" s="117" t="s">
        <v>144</v>
      </c>
      <c r="C5" s="117"/>
    </row>
    <row r="6" spans="2:3" x14ac:dyDescent="0.25">
      <c r="C6" s="117"/>
    </row>
    <row r="7" spans="2:3" x14ac:dyDescent="0.25">
      <c r="B7" s="116" t="s">
        <v>145</v>
      </c>
      <c r="C7" s="117"/>
    </row>
    <row r="8" spans="2:3" x14ac:dyDescent="0.25">
      <c r="C8" s="117"/>
    </row>
    <row r="9" spans="2:3" x14ac:dyDescent="0.25">
      <c r="C9" s="117"/>
    </row>
    <row r="10" spans="2:3" x14ac:dyDescent="0.25">
      <c r="C10" s="117"/>
    </row>
    <row r="11" spans="2:3" x14ac:dyDescent="0.25">
      <c r="C11" s="117"/>
    </row>
    <row r="12" spans="2:3" x14ac:dyDescent="0.25">
      <c r="C12" s="117"/>
    </row>
    <row r="13" spans="2:3" x14ac:dyDescent="0.25">
      <c r="C13" s="117"/>
    </row>
    <row r="14" spans="2:3" x14ac:dyDescent="0.25">
      <c r="C14" s="117"/>
    </row>
    <row r="15" spans="2:3" x14ac:dyDescent="0.25">
      <c r="C15" s="117"/>
    </row>
    <row r="16" spans="2:3" x14ac:dyDescent="0.25">
      <c r="C16" s="117"/>
    </row>
    <row r="17" spans="2:3" x14ac:dyDescent="0.25">
      <c r="B17" s="118" t="s">
        <v>146</v>
      </c>
      <c r="C17" s="117"/>
    </row>
    <row r="18" spans="2:3" x14ac:dyDescent="0.25">
      <c r="B18" s="118" t="s">
        <v>147</v>
      </c>
      <c r="C18" s="117"/>
    </row>
    <row r="19" spans="2:3" ht="30" x14ac:dyDescent="0.25">
      <c r="B19" s="118" t="s">
        <v>148</v>
      </c>
      <c r="C19" s="117"/>
    </row>
    <row r="20" spans="2:3" x14ac:dyDescent="0.25">
      <c r="B20" s="118" t="s">
        <v>149</v>
      </c>
    </row>
    <row r="21" spans="2:3" ht="30" x14ac:dyDescent="0.25">
      <c r="B21" s="118" t="s">
        <v>150</v>
      </c>
    </row>
    <row r="22" spans="2:3" ht="30" x14ac:dyDescent="0.25">
      <c r="B22" s="118" t="s">
        <v>151</v>
      </c>
    </row>
    <row r="23" spans="2:3" ht="30" x14ac:dyDescent="0.25">
      <c r="B23" s="118" t="s">
        <v>152</v>
      </c>
    </row>
    <row r="24" spans="2:3" ht="45" x14ac:dyDescent="0.25">
      <c r="B24" s="118" t="s">
        <v>153</v>
      </c>
    </row>
    <row r="25" spans="2:3" ht="30" x14ac:dyDescent="0.25">
      <c r="B25" s="118" t="s">
        <v>154</v>
      </c>
    </row>
    <row r="27" spans="2:3" x14ac:dyDescent="0.25">
      <c r="B27" s="116" t="s">
        <v>155</v>
      </c>
    </row>
    <row r="40" spans="2:2" ht="30" x14ac:dyDescent="0.25">
      <c r="B40" s="118" t="s">
        <v>156</v>
      </c>
    </row>
    <row r="41" spans="2:2" x14ac:dyDescent="0.25">
      <c r="B41" s="118" t="s">
        <v>157</v>
      </c>
    </row>
    <row r="42" spans="2:2" ht="30" x14ac:dyDescent="0.25">
      <c r="B42" s="118" t="s">
        <v>158</v>
      </c>
    </row>
    <row r="43" spans="2:2" ht="30" x14ac:dyDescent="0.25">
      <c r="B43" s="118" t="s">
        <v>159</v>
      </c>
    </row>
    <row r="44" spans="2:2" ht="30" x14ac:dyDescent="0.25">
      <c r="B44" s="118" t="s">
        <v>160</v>
      </c>
    </row>
    <row r="45" spans="2:2" ht="30" x14ac:dyDescent="0.25">
      <c r="B45" s="118" t="s">
        <v>161</v>
      </c>
    </row>
    <row r="46" spans="2:2" ht="30" x14ac:dyDescent="0.25">
      <c r="B46" s="118" t="s">
        <v>162</v>
      </c>
    </row>
    <row r="47" spans="2:2" ht="30" x14ac:dyDescent="0.25">
      <c r="B47" s="118" t="s">
        <v>163</v>
      </c>
    </row>
    <row r="48" spans="2:2" x14ac:dyDescent="0.25">
      <c r="B48" s="118" t="s">
        <v>164</v>
      </c>
    </row>
    <row r="49" spans="2:2" ht="30" x14ac:dyDescent="0.25">
      <c r="B49" s="118" t="s">
        <v>165</v>
      </c>
    </row>
    <row r="50" spans="2:2" ht="30" x14ac:dyDescent="0.25">
      <c r="B50" s="118" t="s">
        <v>166</v>
      </c>
    </row>
    <row r="51" spans="2:2" ht="30" x14ac:dyDescent="0.25">
      <c r="B51" s="118" t="s">
        <v>167</v>
      </c>
    </row>
    <row r="53" spans="2:2" x14ac:dyDescent="0.25">
      <c r="B53" s="116" t="s">
        <v>43</v>
      </c>
    </row>
    <row r="67" spans="2:2" ht="30" x14ac:dyDescent="0.25">
      <c r="B67" s="119" t="s">
        <v>168</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T92"/>
  <sheetViews>
    <sheetView showGridLines="0" topLeftCell="A52" workbookViewId="0">
      <selection activeCell="B78" sqref="B78:J84"/>
    </sheetView>
  </sheetViews>
  <sheetFormatPr baseColWidth="10" defaultColWidth="11.42578125" defaultRowHeight="14.25" x14ac:dyDescent="0.2"/>
  <cols>
    <col min="1" max="1" width="11.42578125" style="4"/>
    <col min="2" max="2" width="53.85546875" style="4" bestFit="1" customWidth="1"/>
    <col min="3" max="3" width="12.7109375" style="4" customWidth="1"/>
    <col min="4" max="4" width="13.42578125" style="4" customWidth="1"/>
    <col min="5" max="5" width="38.85546875" style="4" bestFit="1" customWidth="1"/>
    <col min="6" max="6" width="17.7109375" style="4" customWidth="1"/>
    <col min="7" max="7" width="13.140625" style="4" customWidth="1"/>
    <col min="8" max="8" width="21.140625" style="4" bestFit="1" customWidth="1"/>
    <col min="9" max="9" width="17.7109375" style="4" customWidth="1"/>
    <col min="10" max="10" width="17.7109375" style="4" bestFit="1" customWidth="1"/>
    <col min="11" max="11" width="11.42578125" style="4"/>
    <col min="12" max="12" width="13.42578125" style="4" bestFit="1" customWidth="1"/>
    <col min="13" max="13" width="15.85546875" style="4" bestFit="1" customWidth="1"/>
    <col min="14" max="14" width="26" style="4" bestFit="1" customWidth="1"/>
    <col min="15" max="15" width="19.5703125" style="4" bestFit="1" customWidth="1"/>
    <col min="16" max="16" width="11.42578125" style="4"/>
    <col min="17" max="17" width="26" style="4" bestFit="1" customWidth="1"/>
    <col min="18" max="18" width="8.140625" style="4" bestFit="1" customWidth="1"/>
    <col min="19" max="19" width="14.42578125" style="4" customWidth="1"/>
    <col min="20" max="20" width="12.140625" style="4" customWidth="1"/>
    <col min="21" max="16384" width="11.42578125" style="4"/>
  </cols>
  <sheetData>
    <row r="2" spans="2:14" ht="15" x14ac:dyDescent="0.2">
      <c r="B2" s="5"/>
      <c r="C2" s="6"/>
      <c r="D2" s="6"/>
      <c r="E2" s="6"/>
      <c r="F2" s="6"/>
      <c r="G2" s="6"/>
      <c r="H2" s="6"/>
      <c r="I2" s="6"/>
      <c r="J2" s="7"/>
    </row>
    <row r="3" spans="2:14" ht="15" x14ac:dyDescent="0.2">
      <c r="B3" s="8"/>
      <c r="C3" s="9"/>
      <c r="D3" s="9"/>
      <c r="E3" s="9"/>
      <c r="F3" s="9"/>
      <c r="G3" s="9"/>
      <c r="H3" s="9"/>
      <c r="I3" s="9"/>
      <c r="J3" s="10"/>
    </row>
    <row r="4" spans="2:14" ht="15" x14ac:dyDescent="0.2">
      <c r="B4" s="8"/>
      <c r="C4" s="9"/>
      <c r="D4" s="9"/>
      <c r="E4" s="9"/>
      <c r="F4" s="9"/>
      <c r="G4" s="9"/>
      <c r="H4" s="9"/>
      <c r="I4" s="9"/>
      <c r="J4" s="10"/>
    </row>
    <row r="5" spans="2:14" ht="15" x14ac:dyDescent="0.2">
      <c r="B5" s="8"/>
      <c r="C5" s="9"/>
      <c r="D5" s="9"/>
      <c r="E5" s="9"/>
      <c r="F5" s="9"/>
      <c r="G5" s="9"/>
      <c r="H5" s="9"/>
      <c r="I5" s="9"/>
      <c r="J5" s="10"/>
    </row>
    <row r="6" spans="2:14" ht="15" x14ac:dyDescent="0.2">
      <c r="B6" s="8"/>
      <c r="C6" s="9"/>
      <c r="D6" s="9"/>
      <c r="E6" s="9"/>
      <c r="F6" s="9"/>
      <c r="G6" s="9"/>
      <c r="H6" s="9"/>
      <c r="I6" s="9"/>
      <c r="J6" s="10"/>
    </row>
    <row r="7" spans="2:14" ht="15" x14ac:dyDescent="0.2">
      <c r="B7" s="11"/>
      <c r="C7" s="12"/>
      <c r="D7" s="12"/>
      <c r="E7" s="12"/>
      <c r="F7" s="12"/>
      <c r="G7" s="12"/>
      <c r="H7" s="12"/>
      <c r="I7" s="12"/>
      <c r="J7" s="13"/>
    </row>
    <row r="8" spans="2:14" ht="9" customHeight="1" x14ac:dyDescent="0.2">
      <c r="B8" s="9"/>
      <c r="C8" s="9"/>
      <c r="D8" s="9"/>
      <c r="E8" s="9"/>
      <c r="F8" s="9"/>
      <c r="G8" s="9"/>
      <c r="H8" s="9"/>
      <c r="I8" s="9"/>
      <c r="J8" s="9"/>
      <c r="M8" s="14"/>
    </row>
    <row r="9" spans="2:14" ht="33.950000000000003" customHeight="1" x14ac:dyDescent="0.2">
      <c r="B9" s="60" t="s">
        <v>51</v>
      </c>
      <c r="C9" s="60"/>
      <c r="D9" s="60"/>
      <c r="E9" s="63"/>
      <c r="F9" s="64"/>
      <c r="G9" s="64"/>
      <c r="H9" s="64"/>
      <c r="I9" s="64"/>
      <c r="J9" s="65"/>
      <c r="M9" s="14"/>
      <c r="N9" s="15"/>
    </row>
    <row r="10" spans="2:14" ht="42.6" customHeight="1" x14ac:dyDescent="0.2">
      <c r="B10" s="96" t="s">
        <v>52</v>
      </c>
      <c r="C10" s="96"/>
      <c r="D10" s="96"/>
      <c r="E10" s="63"/>
      <c r="F10" s="64"/>
      <c r="G10" s="64"/>
      <c r="H10" s="64"/>
      <c r="I10" s="64"/>
      <c r="J10" s="65"/>
    </row>
    <row r="11" spans="2:14" ht="15.75" x14ac:dyDescent="0.2">
      <c r="B11" s="16" t="s">
        <v>1</v>
      </c>
      <c r="C11" s="66" t="s">
        <v>2</v>
      </c>
      <c r="D11" s="66"/>
      <c r="E11" s="17"/>
      <c r="F11" s="17"/>
      <c r="G11" s="17"/>
      <c r="H11" s="17"/>
      <c r="I11" s="17"/>
      <c r="J11" s="17"/>
    </row>
    <row r="12" spans="2:14" ht="15.75" x14ac:dyDescent="0.2">
      <c r="B12" s="16" t="s">
        <v>3</v>
      </c>
      <c r="C12" s="41">
        <f>IF(SUM(G22:G38)*C15=0,"VALOR AUTOCALCULADO",SUM(G22:G38)*C15)</f>
        <v>4014.4</v>
      </c>
      <c r="D12" s="42" t="s">
        <v>4</v>
      </c>
      <c r="E12" s="17"/>
      <c r="F12" s="17"/>
      <c r="G12" s="17"/>
      <c r="H12" s="17"/>
      <c r="I12" s="17"/>
      <c r="J12" s="17"/>
    </row>
    <row r="13" spans="2:14" ht="15.75" x14ac:dyDescent="0.25">
      <c r="B13" s="18" t="s">
        <v>5</v>
      </c>
      <c r="C13" s="41">
        <v>400</v>
      </c>
      <c r="D13" s="42" t="s">
        <v>4</v>
      </c>
      <c r="E13" s="17"/>
      <c r="F13" s="17"/>
      <c r="G13" s="17"/>
      <c r="H13" s="17"/>
      <c r="I13" s="17"/>
      <c r="J13" s="17"/>
    </row>
    <row r="14" spans="2:14" ht="15.75" x14ac:dyDescent="0.2">
      <c r="B14" s="19" t="s">
        <v>6</v>
      </c>
      <c r="C14" s="67">
        <f>IFERROR(C12/C13,"VALOR AUTOCALCULADO")</f>
        <v>10.036</v>
      </c>
      <c r="D14" s="67"/>
      <c r="E14" s="17"/>
      <c r="F14" s="17"/>
      <c r="G14" s="17"/>
      <c r="H14" s="55" t="s">
        <v>53</v>
      </c>
      <c r="I14" s="17"/>
      <c r="J14" s="17"/>
    </row>
    <row r="15" spans="2:14" ht="15.75" x14ac:dyDescent="0.2">
      <c r="B15" s="19" t="s">
        <v>7</v>
      </c>
      <c r="C15" s="68">
        <v>0.8</v>
      </c>
      <c r="D15" s="58"/>
      <c r="E15" s="17"/>
      <c r="F15" s="17"/>
      <c r="G15" s="17"/>
      <c r="H15" s="17"/>
      <c r="I15" s="17"/>
      <c r="J15" s="17"/>
    </row>
    <row r="16" spans="2:14" ht="15.75" x14ac:dyDescent="0.2">
      <c r="B16" s="19" t="s">
        <v>8</v>
      </c>
      <c r="C16" s="58" t="s">
        <v>9</v>
      </c>
      <c r="D16" s="58"/>
      <c r="E16" s="17"/>
      <c r="F16" s="17"/>
      <c r="G16" s="17"/>
      <c r="H16" s="17"/>
      <c r="I16" s="17"/>
      <c r="J16" s="17"/>
    </row>
    <row r="17" spans="2:20" ht="15.75" x14ac:dyDescent="0.2">
      <c r="B17" s="19" t="s">
        <v>10</v>
      </c>
      <c r="C17" s="58" t="s">
        <v>11</v>
      </c>
      <c r="D17" s="58"/>
      <c r="E17" s="17"/>
      <c r="F17" s="17"/>
      <c r="G17" s="17"/>
      <c r="H17" s="17"/>
      <c r="I17" s="17"/>
      <c r="J17" s="17"/>
    </row>
    <row r="18" spans="2:20" ht="15.75" x14ac:dyDescent="0.2">
      <c r="B18" s="19" t="s">
        <v>12</v>
      </c>
      <c r="C18" s="58" t="s">
        <v>13</v>
      </c>
      <c r="D18" s="58"/>
      <c r="E18" s="17"/>
      <c r="F18" s="17"/>
      <c r="G18" s="17"/>
      <c r="H18" s="17"/>
      <c r="I18" s="17"/>
      <c r="J18" s="17"/>
    </row>
    <row r="19" spans="2:20" ht="15.75" x14ac:dyDescent="0.25">
      <c r="B19" s="91" t="s">
        <v>54</v>
      </c>
      <c r="C19" s="91"/>
      <c r="D19" s="91"/>
      <c r="E19" s="17"/>
      <c r="F19" s="17"/>
      <c r="G19" s="17"/>
      <c r="H19" s="17"/>
      <c r="I19" s="17"/>
      <c r="J19" s="17"/>
    </row>
    <row r="20" spans="2:20" ht="114.95" customHeight="1" x14ac:dyDescent="0.2">
      <c r="B20" s="92"/>
      <c r="C20" s="92"/>
      <c r="D20" s="92"/>
      <c r="E20" s="17"/>
      <c r="F20" s="17"/>
      <c r="G20" s="17"/>
      <c r="H20" s="17"/>
      <c r="I20" s="17"/>
      <c r="J20" s="17"/>
      <c r="L20" s="94" t="s">
        <v>55</v>
      </c>
      <c r="M20" s="94"/>
      <c r="N20" s="94"/>
      <c r="O20" s="94"/>
    </row>
    <row r="21" spans="2:20" ht="94.5" x14ac:dyDescent="0.2">
      <c r="B21" s="20" t="s">
        <v>14</v>
      </c>
      <c r="C21" s="21" t="s">
        <v>15</v>
      </c>
      <c r="D21" s="21" t="s">
        <v>16</v>
      </c>
      <c r="E21" s="21" t="s">
        <v>17</v>
      </c>
      <c r="F21" s="21" t="s">
        <v>18</v>
      </c>
      <c r="G21" s="21" t="s">
        <v>19</v>
      </c>
      <c r="H21" s="20" t="s">
        <v>56</v>
      </c>
      <c r="I21" s="21" t="s">
        <v>57</v>
      </c>
      <c r="J21" s="20" t="s">
        <v>24</v>
      </c>
      <c r="L21" s="22" t="s">
        <v>58</v>
      </c>
      <c r="M21" s="22" t="s">
        <v>59</v>
      </c>
      <c r="N21" s="22" t="s">
        <v>60</v>
      </c>
      <c r="O21" s="22" t="s">
        <v>61</v>
      </c>
      <c r="Q21" s="95" t="s">
        <v>62</v>
      </c>
      <c r="R21" s="95"/>
      <c r="S21" s="57" t="s">
        <v>63</v>
      </c>
      <c r="T21" s="57" t="s">
        <v>64</v>
      </c>
    </row>
    <row r="22" spans="2:20" ht="15.75" x14ac:dyDescent="0.2">
      <c r="B22" s="23" t="s">
        <v>65</v>
      </c>
      <c r="C22" s="24">
        <v>2000</v>
      </c>
      <c r="D22" s="23" t="s">
        <v>66</v>
      </c>
      <c r="E22" s="23" t="s">
        <v>67</v>
      </c>
      <c r="F22" s="25">
        <v>1</v>
      </c>
      <c r="G22" s="26">
        <f t="shared" ref="G22:G38" si="0">IF(F22="",C22,IFERROR(F22*C22,0))</f>
        <v>2000</v>
      </c>
      <c r="H22" s="27">
        <v>0</v>
      </c>
      <c r="I22" s="27">
        <f t="shared" ref="I22:I38" si="1">IFERROR(H22*((1-F22)*C22),0)</f>
        <v>0</v>
      </c>
      <c r="J22" s="27">
        <f t="shared" ref="J22:J38" si="2">IFERROR(H22*C22,0)</f>
        <v>0</v>
      </c>
      <c r="L22" s="28">
        <v>72</v>
      </c>
      <c r="M22" s="28">
        <v>41.4</v>
      </c>
      <c r="N22" s="28">
        <v>556.20000000000005</v>
      </c>
      <c r="O22" s="28">
        <v>2898</v>
      </c>
      <c r="Q22" s="22" t="s">
        <v>58</v>
      </c>
      <c r="R22" s="28">
        <f>SUM(L22:L38)</f>
        <v>106.09</v>
      </c>
      <c r="S22" s="28">
        <f>IFERROR(R22/$C$14,"")</f>
        <v>10.57094459944201</v>
      </c>
      <c r="T22" s="28" t="s">
        <v>68</v>
      </c>
    </row>
    <row r="23" spans="2:20" ht="15.75" x14ac:dyDescent="0.2">
      <c r="B23" s="23" t="s">
        <v>69</v>
      </c>
      <c r="C23" s="24">
        <v>1000</v>
      </c>
      <c r="D23" s="23" t="s">
        <v>66</v>
      </c>
      <c r="E23" s="23" t="s">
        <v>70</v>
      </c>
      <c r="F23" s="25">
        <v>0.86</v>
      </c>
      <c r="G23" s="26">
        <f t="shared" si="0"/>
        <v>860</v>
      </c>
      <c r="H23" s="27">
        <v>0</v>
      </c>
      <c r="I23" s="27">
        <f t="shared" si="1"/>
        <v>0</v>
      </c>
      <c r="J23" s="27">
        <f t="shared" si="2"/>
        <v>0</v>
      </c>
      <c r="L23" s="28">
        <v>0</v>
      </c>
      <c r="M23" s="28">
        <v>0</v>
      </c>
      <c r="N23" s="28">
        <v>0</v>
      </c>
      <c r="O23" s="28">
        <v>0</v>
      </c>
      <c r="Q23" s="22" t="s">
        <v>59</v>
      </c>
      <c r="R23" s="28">
        <f>SUM(M22:M38)</f>
        <v>56.157999999999987</v>
      </c>
      <c r="S23" s="28">
        <f>IFERROR(R23/$C$14,"")</f>
        <v>5.5956556396970898</v>
      </c>
      <c r="T23" s="28" t="s">
        <v>71</v>
      </c>
    </row>
    <row r="24" spans="2:20" ht="15.75" x14ac:dyDescent="0.2">
      <c r="B24" s="23" t="s">
        <v>72</v>
      </c>
      <c r="C24" s="24">
        <v>50</v>
      </c>
      <c r="D24" s="23" t="s">
        <v>73</v>
      </c>
      <c r="E24" s="23" t="s">
        <v>74</v>
      </c>
      <c r="F24" s="25">
        <v>1</v>
      </c>
      <c r="G24" s="26">
        <f t="shared" si="0"/>
        <v>50</v>
      </c>
      <c r="H24" s="27">
        <v>0</v>
      </c>
      <c r="I24" s="27">
        <f t="shared" si="1"/>
        <v>0</v>
      </c>
      <c r="J24" s="27">
        <f t="shared" si="2"/>
        <v>0</v>
      </c>
      <c r="L24" s="28">
        <v>0</v>
      </c>
      <c r="M24" s="28">
        <v>0</v>
      </c>
      <c r="N24" s="28">
        <v>0</v>
      </c>
      <c r="O24" s="28">
        <v>0</v>
      </c>
      <c r="Q24" s="22" t="s">
        <v>60</v>
      </c>
      <c r="R24" s="28">
        <f>SUM(N22:N38)</f>
        <v>604.39599999999996</v>
      </c>
      <c r="S24" s="28">
        <f>IFERROR(R24/$C$14,"")</f>
        <v>60.222797927461137</v>
      </c>
      <c r="T24" s="28" t="s">
        <v>71</v>
      </c>
    </row>
    <row r="25" spans="2:20" ht="15.75" x14ac:dyDescent="0.2">
      <c r="B25" s="23" t="s">
        <v>75</v>
      </c>
      <c r="C25" s="24">
        <v>400</v>
      </c>
      <c r="D25" s="23" t="s">
        <v>66</v>
      </c>
      <c r="E25" s="23" t="s">
        <v>76</v>
      </c>
      <c r="F25" s="25">
        <v>0.83</v>
      </c>
      <c r="G25" s="26">
        <f t="shared" si="0"/>
        <v>332</v>
      </c>
      <c r="H25" s="27">
        <v>0</v>
      </c>
      <c r="I25" s="27">
        <f t="shared" si="1"/>
        <v>0</v>
      </c>
      <c r="J25" s="27">
        <f t="shared" si="2"/>
        <v>0</v>
      </c>
      <c r="L25" s="28">
        <v>9.9599999999999991</v>
      </c>
      <c r="M25" s="28">
        <v>3.4860000000000002</v>
      </c>
      <c r="N25" s="28">
        <v>11.952</v>
      </c>
      <c r="O25" s="28">
        <v>71.38</v>
      </c>
      <c r="Q25" s="22" t="s">
        <v>61</v>
      </c>
      <c r="R25" s="28">
        <f>SUM(O22:O38)</f>
        <v>3192.8700000000003</v>
      </c>
      <c r="S25" s="28">
        <f>IFERROR(R25/$C$14,"")</f>
        <v>318.14168991630135</v>
      </c>
      <c r="T25" s="28" t="s">
        <v>77</v>
      </c>
    </row>
    <row r="26" spans="2:20" x14ac:dyDescent="0.2">
      <c r="B26" s="23" t="s">
        <v>78</v>
      </c>
      <c r="C26" s="24">
        <v>80</v>
      </c>
      <c r="D26" s="23" t="s">
        <v>66</v>
      </c>
      <c r="E26" s="23" t="s">
        <v>79</v>
      </c>
      <c r="F26" s="25">
        <v>1</v>
      </c>
      <c r="G26" s="26">
        <f t="shared" si="0"/>
        <v>80</v>
      </c>
      <c r="H26" s="27">
        <f>35907/3000</f>
        <v>11.968999999999999</v>
      </c>
      <c r="I26" s="27">
        <f t="shared" si="1"/>
        <v>0</v>
      </c>
      <c r="J26" s="27">
        <f t="shared" si="2"/>
        <v>957.52</v>
      </c>
      <c r="L26" s="28">
        <v>0</v>
      </c>
      <c r="M26" s="28">
        <v>0</v>
      </c>
      <c r="N26" s="28">
        <v>0</v>
      </c>
      <c r="O26" s="28">
        <v>0</v>
      </c>
    </row>
    <row r="27" spans="2:20" x14ac:dyDescent="0.2">
      <c r="B27" s="23" t="s">
        <v>80</v>
      </c>
      <c r="C27" s="24">
        <v>125</v>
      </c>
      <c r="D27" s="23" t="s">
        <v>66</v>
      </c>
      <c r="E27" s="23"/>
      <c r="F27" s="25">
        <v>1</v>
      </c>
      <c r="G27" s="26">
        <f t="shared" si="0"/>
        <v>125</v>
      </c>
      <c r="H27" s="29">
        <f>22325/4250</f>
        <v>5.2529411764705882</v>
      </c>
      <c r="I27" s="27">
        <f t="shared" si="1"/>
        <v>0</v>
      </c>
      <c r="J27" s="27">
        <f t="shared" si="2"/>
        <v>656.61764705882354</v>
      </c>
      <c r="L27" s="28"/>
      <c r="M27" s="28"/>
      <c r="N27" s="28"/>
      <c r="O27" s="28"/>
    </row>
    <row r="28" spans="2:20" x14ac:dyDescent="0.2">
      <c r="B28" s="23" t="s">
        <v>81</v>
      </c>
      <c r="C28" s="24">
        <v>25</v>
      </c>
      <c r="D28" s="23" t="s">
        <v>66</v>
      </c>
      <c r="E28" s="23" t="s">
        <v>82</v>
      </c>
      <c r="F28" s="25">
        <v>1</v>
      </c>
      <c r="G28" s="26">
        <f t="shared" si="0"/>
        <v>25</v>
      </c>
      <c r="H28" s="27">
        <f>20844/1500</f>
        <v>13.896000000000001</v>
      </c>
      <c r="I28" s="27">
        <f t="shared" si="1"/>
        <v>0</v>
      </c>
      <c r="J28" s="27">
        <f t="shared" si="2"/>
        <v>347.40000000000003</v>
      </c>
      <c r="L28" s="28">
        <v>0</v>
      </c>
      <c r="M28" s="28">
        <v>0</v>
      </c>
      <c r="N28" s="28">
        <v>0</v>
      </c>
      <c r="O28" s="28">
        <v>0</v>
      </c>
    </row>
    <row r="29" spans="2:20" x14ac:dyDescent="0.2">
      <c r="B29" s="23" t="s">
        <v>83</v>
      </c>
      <c r="C29" s="24">
        <v>20</v>
      </c>
      <c r="D29" s="23" t="s">
        <v>66</v>
      </c>
      <c r="E29" s="23" t="s">
        <v>84</v>
      </c>
      <c r="F29" s="25">
        <v>1</v>
      </c>
      <c r="G29" s="26">
        <f t="shared" si="0"/>
        <v>20</v>
      </c>
      <c r="H29" s="27">
        <f>30710/1800</f>
        <v>17.06111111111111</v>
      </c>
      <c r="I29" s="27">
        <f t="shared" si="1"/>
        <v>0</v>
      </c>
      <c r="J29" s="27">
        <f t="shared" si="2"/>
        <v>341.22222222222217</v>
      </c>
      <c r="L29" s="28" t="s">
        <v>50</v>
      </c>
      <c r="M29" s="28" t="s">
        <v>50</v>
      </c>
      <c r="N29" s="28" t="s">
        <v>50</v>
      </c>
      <c r="O29" s="28" t="s">
        <v>50</v>
      </c>
    </row>
    <row r="30" spans="2:20" x14ac:dyDescent="0.2">
      <c r="B30" s="23" t="s">
        <v>85</v>
      </c>
      <c r="C30" s="24">
        <v>250</v>
      </c>
      <c r="D30" s="23" t="s">
        <v>66</v>
      </c>
      <c r="E30" s="23" t="s">
        <v>86</v>
      </c>
      <c r="F30" s="25">
        <v>0.85</v>
      </c>
      <c r="G30" s="26">
        <f t="shared" si="0"/>
        <v>212.5</v>
      </c>
      <c r="H30" s="27">
        <v>0</v>
      </c>
      <c r="I30" s="27">
        <f t="shared" si="1"/>
        <v>0</v>
      </c>
      <c r="J30" s="27">
        <f t="shared" si="2"/>
        <v>0</v>
      </c>
      <c r="L30" s="28" t="s">
        <v>50</v>
      </c>
      <c r="M30" s="28" t="s">
        <v>50</v>
      </c>
      <c r="N30" s="28" t="s">
        <v>50</v>
      </c>
      <c r="O30" s="28" t="s">
        <v>50</v>
      </c>
    </row>
    <row r="31" spans="2:20" x14ac:dyDescent="0.2">
      <c r="B31" s="23" t="s">
        <v>87</v>
      </c>
      <c r="C31" s="24">
        <v>400</v>
      </c>
      <c r="D31" s="23" t="s">
        <v>66</v>
      </c>
      <c r="E31" s="23" t="s">
        <v>88</v>
      </c>
      <c r="F31" s="25">
        <v>0.92</v>
      </c>
      <c r="G31" s="26">
        <f t="shared" si="0"/>
        <v>368</v>
      </c>
      <c r="H31" s="27">
        <v>0</v>
      </c>
      <c r="I31" s="27">
        <f t="shared" si="1"/>
        <v>0</v>
      </c>
      <c r="J31" s="27">
        <f t="shared" si="2"/>
        <v>0</v>
      </c>
      <c r="L31" s="28">
        <v>3.68</v>
      </c>
      <c r="M31" s="28">
        <v>1.288</v>
      </c>
      <c r="N31" s="28">
        <v>7.0839999999999996</v>
      </c>
      <c r="O31" s="28">
        <v>36.800000000000004</v>
      </c>
    </row>
    <row r="32" spans="2:20" x14ac:dyDescent="0.2">
      <c r="B32" s="23" t="s">
        <v>89</v>
      </c>
      <c r="C32" s="24">
        <v>250</v>
      </c>
      <c r="D32" s="23" t="s">
        <v>66</v>
      </c>
      <c r="E32" s="23" t="s">
        <v>88</v>
      </c>
      <c r="F32" s="25">
        <v>0.75</v>
      </c>
      <c r="G32" s="26">
        <f t="shared" si="0"/>
        <v>187.5</v>
      </c>
      <c r="H32" s="27">
        <v>0</v>
      </c>
      <c r="I32" s="27">
        <f t="shared" si="1"/>
        <v>0</v>
      </c>
      <c r="J32" s="27">
        <f t="shared" si="2"/>
        <v>0</v>
      </c>
      <c r="L32" s="28">
        <v>11.25</v>
      </c>
      <c r="M32" s="28">
        <v>0.9</v>
      </c>
      <c r="N32" s="28">
        <v>3.6</v>
      </c>
      <c r="O32" s="28">
        <v>27.75</v>
      </c>
    </row>
    <row r="33" spans="2:15" x14ac:dyDescent="0.2">
      <c r="B33" s="23" t="s">
        <v>90</v>
      </c>
      <c r="C33" s="24">
        <v>250</v>
      </c>
      <c r="D33" s="23" t="s">
        <v>66</v>
      </c>
      <c r="E33" s="23" t="s">
        <v>91</v>
      </c>
      <c r="F33" s="25">
        <v>0.9</v>
      </c>
      <c r="G33" s="26">
        <f t="shared" si="0"/>
        <v>225</v>
      </c>
      <c r="H33" s="27">
        <v>0</v>
      </c>
      <c r="I33" s="27">
        <f t="shared" si="1"/>
        <v>0</v>
      </c>
      <c r="J33" s="27">
        <f t="shared" si="2"/>
        <v>0</v>
      </c>
      <c r="L33" s="28">
        <v>7.3000000000000007</v>
      </c>
      <c r="M33" s="28">
        <v>8.613999999999999</v>
      </c>
      <c r="N33" s="28">
        <v>22.63</v>
      </c>
      <c r="O33" s="28">
        <v>144.54</v>
      </c>
    </row>
    <row r="34" spans="2:15" x14ac:dyDescent="0.2">
      <c r="B34" s="23" t="s">
        <v>92</v>
      </c>
      <c r="C34" s="24">
        <v>25</v>
      </c>
      <c r="D34" s="23" t="s">
        <v>66</v>
      </c>
      <c r="E34" s="23" t="s">
        <v>79</v>
      </c>
      <c r="F34" s="25">
        <v>1</v>
      </c>
      <c r="G34" s="26">
        <f t="shared" si="0"/>
        <v>25</v>
      </c>
      <c r="H34" s="27">
        <v>0</v>
      </c>
      <c r="I34" s="27">
        <f t="shared" si="1"/>
        <v>0</v>
      </c>
      <c r="J34" s="27">
        <f t="shared" si="2"/>
        <v>0</v>
      </c>
      <c r="L34" s="28">
        <v>1.9</v>
      </c>
      <c r="M34" s="28">
        <v>0.47</v>
      </c>
      <c r="N34" s="28">
        <v>2.9299999999999997</v>
      </c>
      <c r="O34" s="28">
        <v>14.399999999999999</v>
      </c>
    </row>
    <row r="35" spans="2:15" x14ac:dyDescent="0.2">
      <c r="B35" s="23" t="s">
        <v>93</v>
      </c>
      <c r="C35" s="24">
        <v>5</v>
      </c>
      <c r="D35" s="23" t="s">
        <v>66</v>
      </c>
      <c r="E35" s="23" t="s">
        <v>94</v>
      </c>
      <c r="F35" s="25">
        <v>1</v>
      </c>
      <c r="G35" s="26">
        <f t="shared" si="0"/>
        <v>5</v>
      </c>
      <c r="H35" s="27">
        <v>0</v>
      </c>
      <c r="I35" s="27">
        <f t="shared" si="1"/>
        <v>0</v>
      </c>
      <c r="J35" s="27">
        <f t="shared" si="2"/>
        <v>0</v>
      </c>
      <c r="L35" s="28">
        <v>0</v>
      </c>
      <c r="M35" s="28">
        <v>0</v>
      </c>
      <c r="N35" s="28">
        <v>0</v>
      </c>
      <c r="O35" s="28">
        <v>0</v>
      </c>
    </row>
    <row r="36" spans="2:15" x14ac:dyDescent="0.2">
      <c r="B36" s="23" t="s">
        <v>95</v>
      </c>
      <c r="C36" s="24">
        <v>2</v>
      </c>
      <c r="D36" s="23" t="s">
        <v>66</v>
      </c>
      <c r="E36" s="23" t="s">
        <v>96</v>
      </c>
      <c r="F36" s="25">
        <v>1</v>
      </c>
      <c r="G36" s="26">
        <f t="shared" si="0"/>
        <v>2</v>
      </c>
      <c r="H36" s="27">
        <v>0</v>
      </c>
      <c r="I36" s="27">
        <f t="shared" si="1"/>
        <v>0</v>
      </c>
      <c r="J36" s="27">
        <f>IFERROR(H36*C36,0)</f>
        <v>0</v>
      </c>
      <c r="L36" s="28" t="s">
        <v>50</v>
      </c>
      <c r="M36" s="28" t="s">
        <v>50</v>
      </c>
      <c r="N36" s="28" t="s">
        <v>50</v>
      </c>
      <c r="O36" s="28" t="s">
        <v>50</v>
      </c>
    </row>
    <row r="37" spans="2:15" x14ac:dyDescent="0.2">
      <c r="B37" s="23" t="s">
        <v>97</v>
      </c>
      <c r="C37" s="24">
        <v>1</v>
      </c>
      <c r="D37" s="23" t="s">
        <v>98</v>
      </c>
      <c r="E37" s="23" t="s">
        <v>99</v>
      </c>
      <c r="F37" s="25">
        <v>1</v>
      </c>
      <c r="G37" s="26">
        <f>IF(F37="",C37,IFERROR(F37*C37,0))</f>
        <v>1</v>
      </c>
      <c r="H37" s="27">
        <v>0</v>
      </c>
      <c r="I37" s="27">
        <f t="shared" si="1"/>
        <v>0</v>
      </c>
      <c r="J37" s="27">
        <f>IFERROR(H37*C37,0)</f>
        <v>0</v>
      </c>
      <c r="L37" s="28"/>
      <c r="M37" s="28"/>
      <c r="N37" s="28"/>
      <c r="O37" s="28"/>
    </row>
    <row r="38" spans="2:15" s="34" customFormat="1" ht="15" x14ac:dyDescent="0.25">
      <c r="B38" s="30" t="s">
        <v>100</v>
      </c>
      <c r="C38" s="31">
        <v>666.66666666666674</v>
      </c>
      <c r="D38" s="30" t="s">
        <v>73</v>
      </c>
      <c r="E38" s="30" t="s">
        <v>101</v>
      </c>
      <c r="F38" s="32">
        <v>0.75</v>
      </c>
      <c r="G38" s="26">
        <f t="shared" si="0"/>
        <v>500.00000000000006</v>
      </c>
      <c r="H38" s="27">
        <v>0</v>
      </c>
      <c r="I38" s="27">
        <f t="shared" si="1"/>
        <v>0</v>
      </c>
      <c r="J38" s="27">
        <f t="shared" si="2"/>
        <v>0</v>
      </c>
      <c r="K38" s="4"/>
      <c r="L38" s="33"/>
      <c r="M38" s="33"/>
      <c r="N38" s="33"/>
      <c r="O38" s="33"/>
    </row>
    <row r="39" spans="2:15" ht="15" x14ac:dyDescent="0.25">
      <c r="B39" s="23"/>
      <c r="C39" s="23"/>
      <c r="D39" s="23"/>
      <c r="E39" s="23"/>
      <c r="F39" s="23"/>
      <c r="G39" s="23"/>
      <c r="H39" s="23"/>
      <c r="I39" s="35" t="s">
        <v>24</v>
      </c>
      <c r="J39" s="36">
        <f>SUM(J22:J38)</f>
        <v>2302.7598692810457</v>
      </c>
    </row>
    <row r="40" spans="2:15" ht="30" x14ac:dyDescent="0.25">
      <c r="B40" s="23"/>
      <c r="C40" s="23"/>
      <c r="D40" s="23"/>
      <c r="E40" s="23"/>
      <c r="F40" s="23"/>
      <c r="G40" s="23"/>
      <c r="H40" s="23"/>
      <c r="I40" s="35" t="s">
        <v>102</v>
      </c>
      <c r="J40" s="37">
        <f>SUM(I22:I38)</f>
        <v>0</v>
      </c>
    </row>
    <row r="41" spans="2:15" ht="30" x14ac:dyDescent="0.25">
      <c r="B41" s="23"/>
      <c r="C41" s="23"/>
      <c r="D41" s="23"/>
      <c r="E41" s="23"/>
      <c r="F41" s="23"/>
      <c r="G41" s="23"/>
      <c r="H41" s="23"/>
      <c r="I41" s="35" t="s">
        <v>103</v>
      </c>
      <c r="J41" s="38">
        <f>IFERROR(J39/$C$14,0)</f>
        <v>229.44996704673633</v>
      </c>
    </row>
    <row r="42" spans="2:15" ht="8.1" customHeight="1" x14ac:dyDescent="0.2">
      <c r="B42" s="23"/>
      <c r="C42" s="23"/>
      <c r="D42" s="23"/>
      <c r="E42" s="23"/>
      <c r="F42" s="23"/>
      <c r="G42" s="23"/>
      <c r="H42" s="23"/>
      <c r="I42" s="39"/>
      <c r="J42" s="40"/>
    </row>
    <row r="43" spans="2:15" ht="15.75" x14ac:dyDescent="0.25">
      <c r="B43" s="61" t="s">
        <v>43</v>
      </c>
      <c r="C43" s="61"/>
      <c r="D43" s="61"/>
      <c r="E43" s="61"/>
      <c r="F43" s="61"/>
      <c r="G43" s="61"/>
      <c r="H43" s="61"/>
      <c r="I43" s="61"/>
      <c r="J43" s="61"/>
    </row>
    <row r="44" spans="2:15" ht="15" x14ac:dyDescent="0.2">
      <c r="B44" s="62" t="s">
        <v>104</v>
      </c>
      <c r="C44" s="62"/>
      <c r="D44" s="62"/>
      <c r="E44" s="62"/>
      <c r="F44" s="62"/>
      <c r="G44" s="62"/>
      <c r="H44" s="62"/>
      <c r="I44" s="62"/>
      <c r="J44" s="62"/>
    </row>
    <row r="45" spans="2:15" ht="15" x14ac:dyDescent="0.2">
      <c r="B45" s="62" t="s">
        <v>105</v>
      </c>
      <c r="C45" s="62"/>
      <c r="D45" s="62"/>
      <c r="E45" s="62"/>
      <c r="F45" s="62"/>
      <c r="G45" s="62"/>
      <c r="H45" s="62"/>
      <c r="I45" s="62"/>
      <c r="J45" s="62"/>
    </row>
    <row r="46" spans="2:15" ht="43.35" customHeight="1" x14ac:dyDescent="0.2">
      <c r="B46" s="62" t="s">
        <v>106</v>
      </c>
      <c r="C46" s="62"/>
      <c r="D46" s="62"/>
      <c r="E46" s="62"/>
      <c r="F46" s="62"/>
      <c r="G46" s="62"/>
      <c r="H46" s="62"/>
      <c r="I46" s="62"/>
      <c r="J46" s="62"/>
    </row>
    <row r="47" spans="2:15" ht="36.6" customHeight="1" x14ac:dyDescent="0.2">
      <c r="B47" s="93" t="s">
        <v>107</v>
      </c>
      <c r="C47" s="93"/>
      <c r="D47" s="93"/>
      <c r="E47" s="93"/>
      <c r="F47" s="93"/>
      <c r="G47" s="93"/>
      <c r="H47" s="93"/>
      <c r="I47" s="93"/>
      <c r="J47" s="93"/>
    </row>
    <row r="48" spans="2:15" ht="46.7" customHeight="1" x14ac:dyDescent="0.2">
      <c r="B48" s="62" t="s">
        <v>108</v>
      </c>
      <c r="C48" s="62"/>
      <c r="D48" s="62"/>
      <c r="E48" s="62"/>
      <c r="F48" s="62"/>
      <c r="G48" s="62"/>
      <c r="H48" s="62"/>
      <c r="I48" s="62"/>
      <c r="J48" s="62"/>
    </row>
    <row r="49" spans="2:10" ht="54.6" customHeight="1" x14ac:dyDescent="0.2">
      <c r="B49" s="62" t="s">
        <v>109</v>
      </c>
      <c r="C49" s="62"/>
      <c r="D49" s="62"/>
      <c r="E49" s="62"/>
      <c r="F49" s="62"/>
      <c r="G49" s="62"/>
      <c r="H49" s="62"/>
      <c r="I49" s="62"/>
      <c r="J49" s="62"/>
    </row>
    <row r="50" spans="2:10" ht="15" x14ac:dyDescent="0.2">
      <c r="B50" s="62" t="s">
        <v>110</v>
      </c>
      <c r="C50" s="62"/>
      <c r="D50" s="62"/>
      <c r="E50" s="62"/>
      <c r="F50" s="62"/>
      <c r="G50" s="62"/>
      <c r="H50" s="62"/>
      <c r="I50" s="62"/>
      <c r="J50" s="62"/>
    </row>
    <row r="51" spans="2:10" ht="15" x14ac:dyDescent="0.2">
      <c r="B51" s="62" t="s">
        <v>111</v>
      </c>
      <c r="C51" s="62"/>
      <c r="D51" s="62"/>
      <c r="E51" s="62"/>
      <c r="F51" s="62"/>
      <c r="G51" s="62"/>
      <c r="H51" s="62"/>
      <c r="I51" s="62"/>
      <c r="J51" s="62"/>
    </row>
    <row r="52" spans="2:10" ht="100.7" customHeight="1" x14ac:dyDescent="0.2">
      <c r="B52" s="71" t="s">
        <v>112</v>
      </c>
      <c r="C52" s="71"/>
      <c r="D52" s="71"/>
      <c r="E52" s="71"/>
      <c r="F52" s="71"/>
      <c r="G52" s="71"/>
      <c r="H52" s="71"/>
      <c r="I52" s="71"/>
      <c r="J52" s="71"/>
    </row>
    <row r="53" spans="2:10" ht="15" x14ac:dyDescent="0.2">
      <c r="B53" s="70" t="s">
        <v>50</v>
      </c>
      <c r="C53" s="70"/>
      <c r="D53" s="70"/>
      <c r="E53" s="70"/>
      <c r="F53" s="70"/>
      <c r="G53" s="70"/>
      <c r="H53" s="70"/>
      <c r="I53" s="70"/>
      <c r="J53" s="70"/>
    </row>
    <row r="54" spans="2:10" ht="15.75" x14ac:dyDescent="0.25">
      <c r="B54" s="61" t="s">
        <v>113</v>
      </c>
      <c r="C54" s="61"/>
      <c r="D54" s="61"/>
      <c r="E54" s="61"/>
      <c r="F54" s="61"/>
      <c r="G54" s="61"/>
      <c r="H54" s="61"/>
      <c r="I54" s="61"/>
      <c r="J54" s="61"/>
    </row>
    <row r="55" spans="2:10" ht="15.75" x14ac:dyDescent="0.2">
      <c r="B55" s="90" t="s">
        <v>114</v>
      </c>
      <c r="C55" s="90"/>
      <c r="D55" s="90"/>
      <c r="E55" s="90"/>
      <c r="F55" s="90"/>
      <c r="G55" s="90"/>
      <c r="H55" s="90"/>
      <c r="I55" s="90"/>
      <c r="J55" s="90"/>
    </row>
    <row r="56" spans="2:10" ht="15.75" x14ac:dyDescent="0.25">
      <c r="B56" s="61" t="s">
        <v>115</v>
      </c>
      <c r="C56" s="61"/>
      <c r="D56" s="61"/>
      <c r="E56" s="61"/>
      <c r="F56" s="61"/>
      <c r="G56" s="61"/>
      <c r="H56" s="61"/>
      <c r="I56" s="61"/>
      <c r="J56" s="61"/>
    </row>
    <row r="57" spans="2:10" ht="15.75" x14ac:dyDescent="0.2">
      <c r="B57" s="90" t="s">
        <v>116</v>
      </c>
      <c r="C57" s="90"/>
      <c r="D57" s="90"/>
      <c r="E57" s="90"/>
      <c r="F57" s="90"/>
      <c r="G57" s="90"/>
      <c r="H57" s="90"/>
      <c r="I57" s="90"/>
      <c r="J57" s="90"/>
    </row>
    <row r="58" spans="2:10" x14ac:dyDescent="0.2">
      <c r="B58" s="78"/>
      <c r="C58" s="79"/>
      <c r="D58" s="79"/>
      <c r="E58" s="79"/>
      <c r="F58" s="79"/>
      <c r="G58" s="79"/>
      <c r="H58" s="79"/>
      <c r="I58" s="79"/>
      <c r="J58" s="80"/>
    </row>
    <row r="59" spans="2:10" x14ac:dyDescent="0.2">
      <c r="B59" s="78"/>
      <c r="C59" s="79"/>
      <c r="D59" s="79"/>
      <c r="E59" s="79"/>
      <c r="F59" s="79"/>
      <c r="G59" s="79"/>
      <c r="H59" s="79"/>
      <c r="I59" s="79"/>
      <c r="J59" s="80"/>
    </row>
    <row r="60" spans="2:10" ht="15.75" x14ac:dyDescent="0.25">
      <c r="B60" s="75" t="s">
        <v>117</v>
      </c>
      <c r="C60" s="76"/>
      <c r="D60" s="76"/>
      <c r="E60" s="76"/>
      <c r="F60" s="76"/>
      <c r="G60" s="76"/>
      <c r="H60" s="76"/>
      <c r="I60" s="76"/>
      <c r="J60" s="77"/>
    </row>
    <row r="61" spans="2:10" ht="47.25" x14ac:dyDescent="0.25">
      <c r="B61" s="81" t="s">
        <v>118</v>
      </c>
      <c r="C61" s="82"/>
      <c r="D61" s="89" t="s">
        <v>119</v>
      </c>
      <c r="E61" s="89"/>
      <c r="F61" s="2" t="s">
        <v>120</v>
      </c>
      <c r="G61" s="72" t="s">
        <v>121</v>
      </c>
      <c r="H61" s="72"/>
      <c r="I61" s="72"/>
      <c r="J61" s="72"/>
    </row>
    <row r="62" spans="2:10" ht="15.75" x14ac:dyDescent="0.25">
      <c r="B62" s="83"/>
      <c r="C62" s="84"/>
      <c r="D62" s="89"/>
      <c r="E62" s="89"/>
      <c r="F62" s="3"/>
      <c r="G62" s="72"/>
      <c r="H62" s="72"/>
      <c r="I62" s="72"/>
      <c r="J62" s="72"/>
    </row>
    <row r="63" spans="2:10" ht="31.5" x14ac:dyDescent="0.25">
      <c r="B63" s="87" t="s">
        <v>122</v>
      </c>
      <c r="C63" s="87"/>
      <c r="D63" s="56" t="s">
        <v>123</v>
      </c>
      <c r="E63" s="56"/>
      <c r="F63" s="2" t="s">
        <v>124</v>
      </c>
      <c r="G63" s="72" t="s">
        <v>125</v>
      </c>
      <c r="H63" s="72"/>
      <c r="I63" s="72"/>
      <c r="J63" s="72"/>
    </row>
    <row r="64" spans="2:10" ht="15.75" x14ac:dyDescent="0.25">
      <c r="B64" s="87" t="s">
        <v>126</v>
      </c>
      <c r="C64" s="87"/>
      <c r="D64" s="89" t="s">
        <v>127</v>
      </c>
      <c r="E64" s="89"/>
      <c r="F64" s="3" t="s">
        <v>128</v>
      </c>
      <c r="G64" s="72"/>
      <c r="H64" s="72"/>
      <c r="I64" s="72"/>
      <c r="J64" s="72"/>
    </row>
    <row r="65" spans="2:10" ht="47.25" x14ac:dyDescent="0.25">
      <c r="B65" s="87" t="s">
        <v>129</v>
      </c>
      <c r="C65" s="87"/>
      <c r="D65" s="88" t="s">
        <v>130</v>
      </c>
      <c r="E65" s="88"/>
      <c r="F65" s="2" t="s">
        <v>131</v>
      </c>
      <c r="G65" s="72" t="s">
        <v>132</v>
      </c>
      <c r="H65" s="72"/>
      <c r="I65" s="72"/>
      <c r="J65" s="72"/>
    </row>
    <row r="66" spans="2:10" ht="15" x14ac:dyDescent="0.2">
      <c r="B66" s="87" t="s">
        <v>133</v>
      </c>
      <c r="C66" s="87"/>
      <c r="D66" s="88" t="s">
        <v>134</v>
      </c>
      <c r="E66" s="88"/>
      <c r="F66" s="1"/>
      <c r="G66" s="72"/>
      <c r="H66" s="72"/>
      <c r="I66" s="72"/>
      <c r="J66" s="72"/>
    </row>
    <row r="67" spans="2:10" ht="15" x14ac:dyDescent="0.2">
      <c r="B67" s="85" t="s">
        <v>135</v>
      </c>
      <c r="C67" s="86"/>
      <c r="D67" s="88" t="s">
        <v>136</v>
      </c>
      <c r="E67" s="88"/>
      <c r="F67" s="1"/>
      <c r="G67" s="72"/>
      <c r="H67" s="72"/>
      <c r="I67" s="72"/>
      <c r="J67" s="72"/>
    </row>
    <row r="68" spans="2:10" ht="54.95" customHeight="1" x14ac:dyDescent="0.2">
      <c r="B68" s="73"/>
      <c r="C68" s="74"/>
      <c r="D68" s="73"/>
      <c r="E68" s="74"/>
      <c r="F68" s="1"/>
      <c r="G68" s="72"/>
      <c r="H68" s="72"/>
      <c r="I68" s="72"/>
      <c r="J68" s="72"/>
    </row>
    <row r="69" spans="2:10" ht="15.75" x14ac:dyDescent="0.25">
      <c r="B69" s="75" t="s">
        <v>137</v>
      </c>
      <c r="C69" s="76"/>
      <c r="D69" s="76"/>
      <c r="E69" s="76"/>
      <c r="F69" s="76"/>
      <c r="G69" s="76"/>
      <c r="H69" s="76"/>
      <c r="I69" s="76"/>
      <c r="J69" s="77"/>
    </row>
    <row r="70" spans="2:10" x14ac:dyDescent="0.2">
      <c r="B70" s="72" t="s">
        <v>138</v>
      </c>
      <c r="C70" s="72"/>
      <c r="D70" s="72"/>
      <c r="E70" s="72"/>
      <c r="F70" s="72"/>
      <c r="G70" s="72"/>
      <c r="H70" s="72"/>
      <c r="I70" s="72"/>
      <c r="J70" s="72"/>
    </row>
    <row r="71" spans="2:10" x14ac:dyDescent="0.2">
      <c r="B71" s="72"/>
      <c r="C71" s="72"/>
      <c r="D71" s="72"/>
      <c r="E71" s="72"/>
      <c r="F71" s="72"/>
      <c r="G71" s="72"/>
      <c r="H71" s="72"/>
      <c r="I71" s="72"/>
      <c r="J71" s="72"/>
    </row>
    <row r="72" spans="2:10" x14ac:dyDescent="0.2">
      <c r="B72" s="72"/>
      <c r="C72" s="72"/>
      <c r="D72" s="72"/>
      <c r="E72" s="72"/>
      <c r="F72" s="72"/>
      <c r="G72" s="72"/>
      <c r="H72" s="72"/>
      <c r="I72" s="72"/>
      <c r="J72" s="72"/>
    </row>
    <row r="73" spans="2:10" x14ac:dyDescent="0.2">
      <c r="B73" s="72"/>
      <c r="C73" s="72"/>
      <c r="D73" s="72"/>
      <c r="E73" s="72"/>
      <c r="F73" s="72"/>
      <c r="G73" s="72"/>
      <c r="H73" s="72"/>
      <c r="I73" s="72"/>
      <c r="J73" s="72"/>
    </row>
    <row r="74" spans="2:10" x14ac:dyDescent="0.2">
      <c r="B74" s="72"/>
      <c r="C74" s="72"/>
      <c r="D74" s="72"/>
      <c r="E74" s="72"/>
      <c r="F74" s="72"/>
      <c r="G74" s="72"/>
      <c r="H74" s="72"/>
      <c r="I74" s="72"/>
      <c r="J74" s="72"/>
    </row>
    <row r="75" spans="2:10" x14ac:dyDescent="0.2">
      <c r="B75" s="72"/>
      <c r="C75" s="72"/>
      <c r="D75" s="72"/>
      <c r="E75" s="72"/>
      <c r="F75" s="72"/>
      <c r="G75" s="72"/>
      <c r="H75" s="72"/>
      <c r="I75" s="72"/>
      <c r="J75" s="72"/>
    </row>
    <row r="76" spans="2:10" x14ac:dyDescent="0.2">
      <c r="B76" s="72"/>
      <c r="C76" s="72"/>
      <c r="D76" s="72"/>
      <c r="E76" s="72"/>
      <c r="F76" s="72"/>
      <c r="G76" s="72"/>
      <c r="H76" s="72"/>
      <c r="I76" s="72"/>
      <c r="J76" s="72"/>
    </row>
    <row r="77" spans="2:10" ht="15.75" x14ac:dyDescent="0.25">
      <c r="B77" s="75" t="s">
        <v>139</v>
      </c>
      <c r="C77" s="76"/>
      <c r="D77" s="76"/>
      <c r="E77" s="76"/>
      <c r="F77" s="76"/>
      <c r="G77" s="76"/>
      <c r="H77" s="76"/>
      <c r="I77" s="76"/>
      <c r="J77" s="77"/>
    </row>
    <row r="78" spans="2:10" x14ac:dyDescent="0.2">
      <c r="B78" s="72" t="s">
        <v>140</v>
      </c>
      <c r="C78" s="72"/>
      <c r="D78" s="72"/>
      <c r="E78" s="72"/>
      <c r="F78" s="72"/>
      <c r="G78" s="72"/>
      <c r="H78" s="72"/>
      <c r="I78" s="72"/>
      <c r="J78" s="72"/>
    </row>
    <row r="79" spans="2:10" x14ac:dyDescent="0.2">
      <c r="B79" s="72"/>
      <c r="C79" s="72"/>
      <c r="D79" s="72"/>
      <c r="E79" s="72"/>
      <c r="F79" s="72"/>
      <c r="G79" s="72"/>
      <c r="H79" s="72"/>
      <c r="I79" s="72"/>
      <c r="J79" s="72"/>
    </row>
    <row r="80" spans="2:10" x14ac:dyDescent="0.2">
      <c r="B80" s="72"/>
      <c r="C80" s="72"/>
      <c r="D80" s="72"/>
      <c r="E80" s="72"/>
      <c r="F80" s="72"/>
      <c r="G80" s="72"/>
      <c r="H80" s="72"/>
      <c r="I80" s="72"/>
      <c r="J80" s="72"/>
    </row>
    <row r="81" spans="2:10" x14ac:dyDescent="0.2">
      <c r="B81" s="72"/>
      <c r="C81" s="72"/>
      <c r="D81" s="72"/>
      <c r="E81" s="72"/>
      <c r="F81" s="72"/>
      <c r="G81" s="72"/>
      <c r="H81" s="72"/>
      <c r="I81" s="72"/>
      <c r="J81" s="72"/>
    </row>
    <row r="82" spans="2:10" x14ac:dyDescent="0.2">
      <c r="B82" s="72"/>
      <c r="C82" s="72"/>
      <c r="D82" s="72"/>
      <c r="E82" s="72"/>
      <c r="F82" s="72"/>
      <c r="G82" s="72"/>
      <c r="H82" s="72"/>
      <c r="I82" s="72"/>
      <c r="J82" s="72"/>
    </row>
    <row r="83" spans="2:10" x14ac:dyDescent="0.2">
      <c r="B83" s="72"/>
      <c r="C83" s="72"/>
      <c r="D83" s="72"/>
      <c r="E83" s="72"/>
      <c r="F83" s="72"/>
      <c r="G83" s="72"/>
      <c r="H83" s="72"/>
      <c r="I83" s="72"/>
      <c r="J83" s="72"/>
    </row>
    <row r="84" spans="2:10" x14ac:dyDescent="0.2">
      <c r="B84" s="72"/>
      <c r="C84" s="72"/>
      <c r="D84" s="72"/>
      <c r="E84" s="72"/>
      <c r="F84" s="72"/>
      <c r="G84" s="72"/>
      <c r="H84" s="72"/>
      <c r="I84" s="72"/>
      <c r="J84" s="72"/>
    </row>
    <row r="85" spans="2:10" ht="15.75" x14ac:dyDescent="0.25">
      <c r="B85" s="75" t="s">
        <v>141</v>
      </c>
      <c r="C85" s="76"/>
      <c r="D85" s="76"/>
      <c r="E85" s="76"/>
      <c r="F85" s="76"/>
      <c r="G85" s="76"/>
      <c r="H85" s="76"/>
      <c r="I85" s="76"/>
      <c r="J85" s="77"/>
    </row>
    <row r="86" spans="2:10" x14ac:dyDescent="0.2">
      <c r="B86" s="72" t="s">
        <v>142</v>
      </c>
      <c r="C86" s="72"/>
      <c r="D86" s="72"/>
      <c r="E86" s="72"/>
      <c r="F86" s="72"/>
      <c r="G86" s="72"/>
      <c r="H86" s="72"/>
      <c r="I86" s="72"/>
      <c r="J86" s="72"/>
    </row>
    <row r="87" spans="2:10" x14ac:dyDescent="0.2">
      <c r="B87" s="72"/>
      <c r="C87" s="72"/>
      <c r="D87" s="72"/>
      <c r="E87" s="72"/>
      <c r="F87" s="72"/>
      <c r="G87" s="72"/>
      <c r="H87" s="72"/>
      <c r="I87" s="72"/>
      <c r="J87" s="72"/>
    </row>
    <row r="88" spans="2:10" x14ac:dyDescent="0.2">
      <c r="B88" s="72"/>
      <c r="C88" s="72"/>
      <c r="D88" s="72"/>
      <c r="E88" s="72"/>
      <c r="F88" s="72"/>
      <c r="G88" s="72"/>
      <c r="H88" s="72"/>
      <c r="I88" s="72"/>
      <c r="J88" s="72"/>
    </row>
    <row r="89" spans="2:10" x14ac:dyDescent="0.2">
      <c r="B89" s="72"/>
      <c r="C89" s="72"/>
      <c r="D89" s="72"/>
      <c r="E89" s="72"/>
      <c r="F89" s="72"/>
      <c r="G89" s="72"/>
      <c r="H89" s="72"/>
      <c r="I89" s="72"/>
      <c r="J89" s="72"/>
    </row>
    <row r="90" spans="2:10" x14ac:dyDescent="0.2">
      <c r="B90" s="72"/>
      <c r="C90" s="72"/>
      <c r="D90" s="72"/>
      <c r="E90" s="72"/>
      <c r="F90" s="72"/>
      <c r="G90" s="72"/>
      <c r="H90" s="72"/>
      <c r="I90" s="72"/>
      <c r="J90" s="72"/>
    </row>
    <row r="91" spans="2:10" x14ac:dyDescent="0.2">
      <c r="B91" s="72"/>
      <c r="C91" s="72"/>
      <c r="D91" s="72"/>
      <c r="E91" s="72"/>
      <c r="F91" s="72"/>
      <c r="G91" s="72"/>
      <c r="H91" s="72"/>
      <c r="I91" s="72"/>
      <c r="J91" s="72"/>
    </row>
    <row r="92" spans="2:10" x14ac:dyDescent="0.2">
      <c r="B92" s="72"/>
      <c r="C92" s="72"/>
      <c r="D92" s="72"/>
      <c r="E92" s="72"/>
      <c r="F92" s="72"/>
      <c r="G92" s="72"/>
      <c r="H92" s="72"/>
      <c r="I92" s="72"/>
      <c r="J92" s="72"/>
    </row>
  </sheetData>
  <mergeCells count="54">
    <mergeCell ref="L20:O20"/>
    <mergeCell ref="Q21:R21"/>
    <mergeCell ref="B9:D9"/>
    <mergeCell ref="B10:D10"/>
    <mergeCell ref="C11:D11"/>
    <mergeCell ref="C14:D14"/>
    <mergeCell ref="C15:D15"/>
    <mergeCell ref="C16:D16"/>
    <mergeCell ref="B48:J48"/>
    <mergeCell ref="C17:D17"/>
    <mergeCell ref="C18:D18"/>
    <mergeCell ref="B19:D19"/>
    <mergeCell ref="B20:D20"/>
    <mergeCell ref="B43:J43"/>
    <mergeCell ref="B44:J44"/>
    <mergeCell ref="B45:J45"/>
    <mergeCell ref="B46:J46"/>
    <mergeCell ref="B47:J47"/>
    <mergeCell ref="B57:J57"/>
    <mergeCell ref="B49:J49"/>
    <mergeCell ref="B52:J52"/>
    <mergeCell ref="B50:J50"/>
    <mergeCell ref="B51:J51"/>
    <mergeCell ref="B53:J53"/>
    <mergeCell ref="B54:J54"/>
    <mergeCell ref="B55:J55"/>
    <mergeCell ref="B56:J56"/>
    <mergeCell ref="D61:E62"/>
    <mergeCell ref="G61:J62"/>
    <mergeCell ref="B63:C63"/>
    <mergeCell ref="G63:J64"/>
    <mergeCell ref="B64:C64"/>
    <mergeCell ref="D64:E64"/>
    <mergeCell ref="D65:E65"/>
    <mergeCell ref="G65:J68"/>
    <mergeCell ref="B66:C66"/>
    <mergeCell ref="D66:E66"/>
    <mergeCell ref="D67:E67"/>
    <mergeCell ref="B86:J92"/>
    <mergeCell ref="E9:J9"/>
    <mergeCell ref="E10:J10"/>
    <mergeCell ref="B68:C68"/>
    <mergeCell ref="B60:J60"/>
    <mergeCell ref="B69:J69"/>
    <mergeCell ref="B77:J77"/>
    <mergeCell ref="B85:J85"/>
    <mergeCell ref="D68:E68"/>
    <mergeCell ref="B58:J58"/>
    <mergeCell ref="B59:J59"/>
    <mergeCell ref="B61:C62"/>
    <mergeCell ref="B67:C67"/>
    <mergeCell ref="B70:J76"/>
    <mergeCell ref="B78:J84"/>
    <mergeCell ref="B65:C65"/>
  </mergeCells>
  <conditionalFormatting sqref="B22:B37">
    <cfRule type="beginsWith" dxfId="11" priority="13" stopIfTrue="1" operator="beginsWith" text="PARA ">
      <formula>LEFT(B22,LEN("PARA "))="PARA "</formula>
    </cfRule>
    <cfRule type="containsText" dxfId="10" priority="14" stopIfTrue="1" operator="containsText" text="KNORR">
      <formula>NOT(ISERROR(SEARCH("KNORR",B22)))</formula>
    </cfRule>
    <cfRule type="containsText" dxfId="9" priority="15" stopIfTrue="1" operator="containsText" text="HELLMAN">
      <formula>NOT(ISERROR(SEARCH("HELLMAN",B22)))</formula>
    </cfRule>
    <cfRule type="containsText" dxfId="8" priority="16" stopIfTrue="1" operator="containsText" text="LIPTON">
      <formula>NOT(ISERROR(SEARCH("LIPTON",B22)))</formula>
    </cfRule>
    <cfRule type="containsText" dxfId="7" priority="17" stopIfTrue="1" operator="containsText" text="FRUCO">
      <formula>NOT(ISERROR(SEARCH("FRUCO",B22)))</formula>
    </cfRule>
    <cfRule type="containsText" dxfId="6" priority="18" stopIfTrue="1" operator="containsText" text="MAIZENA">
      <formula>NOT(ISERROR(SEARCH("MAIZENA",B22)))</formula>
    </cfRule>
  </conditionalFormatting>
  <conditionalFormatting sqref="B38">
    <cfRule type="beginsWith" dxfId="5" priority="1" stopIfTrue="1" operator="beginsWith" text="PARA ">
      <formula>LEFT(B38,LEN("PARA "))="PARA "</formula>
    </cfRule>
    <cfRule type="containsText" dxfId="4" priority="2" stopIfTrue="1" operator="containsText" text="KNORR">
      <formula>NOT(ISERROR(SEARCH("KNORR",B38)))</formula>
    </cfRule>
    <cfRule type="containsText" dxfId="3" priority="3" stopIfTrue="1" operator="containsText" text="HELLMAN">
      <formula>NOT(ISERROR(SEARCH("HELLMAN",B38)))</formula>
    </cfRule>
    <cfRule type="containsText" dxfId="2" priority="4" stopIfTrue="1" operator="containsText" text="LIPTON">
      <formula>NOT(ISERROR(SEARCH("LIPTON",B38)))</formula>
    </cfRule>
    <cfRule type="containsText" dxfId="1" priority="5" stopIfTrue="1" operator="containsText" text="FRUCO">
      <formula>NOT(ISERROR(SEARCH("FRUCO",B38)))</formula>
    </cfRule>
    <cfRule type="containsText" dxfId="0" priority="6" stopIfTrue="1" operator="containsText" text="MAIZENA">
      <formula>NOT(ISERROR(SEARCH("MAIZENA",B38)))</formula>
    </cfRule>
  </conditionalFormatting>
  <pageMargins left="0.7" right="0.7" top="0.75" bottom="0.75" header="0.3" footer="0.3"/>
  <pageSetup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SPAGUETTI NAPOLITANA</vt:lpstr>
      <vt:lpstr>INSTRUCCIONES</vt:lpstr>
      <vt:lpstr>ARROZ  COLOMBIANO DE POLLO</vt:lpstr>
      <vt:lpstr>'ARROZ  COLOMBIANO DE POLLO'!Área_de_impresión</vt:lpstr>
      <vt:lpstr>'SPAGUETTI NAPOLITANA'!Área_de_impresión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gonzalez-rhenals, Victor</dc:creator>
  <cp:keywords/>
  <dc:description/>
  <cp:lastModifiedBy>Ardila, Catalina</cp:lastModifiedBy>
  <cp:revision/>
  <dcterms:created xsi:type="dcterms:W3CDTF">2020-12-15T13:41:35Z</dcterms:created>
  <dcterms:modified xsi:type="dcterms:W3CDTF">2021-02-02T15:38:11Z</dcterms:modified>
  <cp:category/>
  <cp:contentStatus/>
</cp:coreProperties>
</file>